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15" yWindow="2610" windowWidth="13005" windowHeight="5850" tabRatio="554" firstSheet="2" activeTab="14"/>
  </bookViews>
  <sheets>
    <sheet name="Chart2" sheetId="57" r:id="rId1"/>
    <sheet name="Chart1" sheetId="55" r:id="rId2"/>
    <sheet name="JAN" sheetId="37" r:id="rId3"/>
    <sheet name="FEB" sheetId="59" r:id="rId4"/>
    <sheet name="MAC" sheetId="60" r:id="rId5"/>
    <sheet name="APRIL" sheetId="61" r:id="rId6"/>
    <sheet name="MEI" sheetId="62" r:id="rId7"/>
    <sheet name="JUN" sheetId="63" r:id="rId8"/>
    <sheet name="JULAI" sheetId="64" r:id="rId9"/>
    <sheet name="OGOS" sheetId="65" r:id="rId10"/>
    <sheet name="SEPT" sheetId="66" r:id="rId11"/>
    <sheet name="OKT" sheetId="67" r:id="rId12"/>
    <sheet name="NOV" sheetId="68" r:id="rId13"/>
    <sheet name="DIS" sheetId="69" r:id="rId14"/>
    <sheet name="full 2015" sheetId="58" r:id="rId15"/>
  </sheets>
  <externalReferences>
    <externalReference r:id="rId16"/>
  </externalReferences>
  <definedNames>
    <definedName name="_xlnm.Print_Area" localSheetId="5">APRIL!$A$1:$R$31</definedName>
    <definedName name="_xlnm.Print_Area" localSheetId="13">DIS!$A$1:$R$31</definedName>
    <definedName name="_xlnm.Print_Area" localSheetId="3">FEB!$A$1:$R$37</definedName>
    <definedName name="_xlnm.Print_Area" localSheetId="14">'full 2015'!$A$1:$R$36</definedName>
    <definedName name="_xlnm.Print_Area" localSheetId="2">JAN!$A$1:$R$37</definedName>
    <definedName name="_xlnm.Print_Area" localSheetId="8">JULAI!$A$1:$R$31</definedName>
    <definedName name="_xlnm.Print_Area" localSheetId="7">JUN!$A$1:$R$31</definedName>
    <definedName name="_xlnm.Print_Area" localSheetId="4">MAC!$A$1:$R$31</definedName>
    <definedName name="_xlnm.Print_Area" localSheetId="6">MEI!$A$1:$R$31</definedName>
    <definedName name="_xlnm.Print_Area" localSheetId="12">NOV!$A$1:$R$32</definedName>
    <definedName name="_xlnm.Print_Area" localSheetId="9">OGOS!$A$1:$R$31</definedName>
    <definedName name="_xlnm.Print_Area" localSheetId="11">OKT!$A$1:$R$31</definedName>
    <definedName name="_xlnm.Print_Area" localSheetId="10">SEPT!$A$1:$R$31</definedName>
    <definedName name="_xlnm.Print_Titles" localSheetId="5">APRIL!$1:$2</definedName>
    <definedName name="_xlnm.Print_Titles" localSheetId="13">DIS!$1:$2</definedName>
    <definedName name="_xlnm.Print_Titles" localSheetId="3">FEB!$1:$2</definedName>
    <definedName name="_xlnm.Print_Titles" localSheetId="14">'full 2015'!$1:$2</definedName>
    <definedName name="_xlnm.Print_Titles" localSheetId="2">JAN!$1:$2</definedName>
    <definedName name="_xlnm.Print_Titles" localSheetId="8">JULAI!$1:$2</definedName>
    <definedName name="_xlnm.Print_Titles" localSheetId="7">JUN!$1:$2</definedName>
    <definedName name="_xlnm.Print_Titles" localSheetId="4">MAC!$1:$2</definedName>
    <definedName name="_xlnm.Print_Titles" localSheetId="6">MEI!$1:$2</definedName>
    <definedName name="_xlnm.Print_Titles" localSheetId="12">NOV!$1:$2</definedName>
    <definedName name="_xlnm.Print_Titles" localSheetId="9">OGOS!$1:$2</definedName>
    <definedName name="_xlnm.Print_Titles" localSheetId="11">OKT!$1:$2</definedName>
    <definedName name="_xlnm.Print_Titles" localSheetId="10">SEPT!$1:$2</definedName>
  </definedNames>
  <calcPr calcId="152511"/>
</workbook>
</file>

<file path=xl/calcChain.xml><?xml version="1.0" encoding="utf-8"?>
<calcChain xmlns="http://schemas.openxmlformats.org/spreadsheetml/2006/main">
  <c r="K23" i="58" l="1"/>
  <c r="I23" i="58"/>
  <c r="C23" i="58"/>
  <c r="B23" i="58"/>
  <c r="K9" i="58" l="1"/>
  <c r="K10" i="58"/>
  <c r="K11" i="58"/>
  <c r="K12" i="58"/>
  <c r="K13" i="58"/>
  <c r="K14" i="58"/>
  <c r="K15" i="58"/>
  <c r="K16" i="58"/>
  <c r="K17" i="58"/>
  <c r="K18" i="58"/>
  <c r="K19" i="58"/>
  <c r="K20" i="58"/>
  <c r="K21" i="58"/>
  <c r="K22" i="58"/>
  <c r="J9" i="58"/>
  <c r="J10" i="58"/>
  <c r="J11" i="58"/>
  <c r="J12" i="58"/>
  <c r="J13" i="58"/>
  <c r="J14" i="58"/>
  <c r="J15" i="58"/>
  <c r="J16" i="58"/>
  <c r="J17" i="58"/>
  <c r="J18" i="58"/>
  <c r="J19" i="58"/>
  <c r="J20" i="58"/>
  <c r="J21" i="58"/>
  <c r="J22" i="58"/>
  <c r="I9" i="58"/>
  <c r="I10" i="58"/>
  <c r="I11" i="58"/>
  <c r="I12" i="58"/>
  <c r="I13" i="58"/>
  <c r="I14" i="58"/>
  <c r="I15" i="58"/>
  <c r="I16" i="58"/>
  <c r="I17" i="58"/>
  <c r="I18" i="58"/>
  <c r="I19" i="58"/>
  <c r="I20" i="58"/>
  <c r="I21" i="58"/>
  <c r="I22" i="58"/>
  <c r="H9" i="58"/>
  <c r="H10" i="58"/>
  <c r="H11" i="58"/>
  <c r="H12" i="58"/>
  <c r="H13" i="58"/>
  <c r="H14" i="58"/>
  <c r="H15" i="58"/>
  <c r="H16" i="58"/>
  <c r="H17" i="58"/>
  <c r="H18" i="58"/>
  <c r="H19" i="58"/>
  <c r="H20" i="58"/>
  <c r="H21" i="58"/>
  <c r="H22" i="58"/>
  <c r="C9" i="58"/>
  <c r="C10" i="58"/>
  <c r="C11" i="58"/>
  <c r="C12" i="58"/>
  <c r="C13" i="58"/>
  <c r="C14" i="58"/>
  <c r="C15" i="58"/>
  <c r="C16" i="58"/>
  <c r="C17" i="58"/>
  <c r="C18" i="58"/>
  <c r="C19" i="58"/>
  <c r="C20" i="58"/>
  <c r="C21" i="58"/>
  <c r="C22" i="58"/>
  <c r="D22" i="58"/>
  <c r="E22" i="58"/>
  <c r="F22" i="58"/>
  <c r="G22" i="58"/>
  <c r="D21" i="58"/>
  <c r="E21" i="58"/>
  <c r="F21" i="58"/>
  <c r="G21" i="58"/>
  <c r="D20" i="58"/>
  <c r="E20" i="58"/>
  <c r="F20" i="58"/>
  <c r="G20" i="58"/>
  <c r="D19" i="58"/>
  <c r="E19" i="58"/>
  <c r="F19" i="58"/>
  <c r="G19" i="58"/>
  <c r="D18" i="58"/>
  <c r="E18" i="58"/>
  <c r="F18" i="58"/>
  <c r="G18" i="58"/>
  <c r="D17" i="58"/>
  <c r="E17" i="58"/>
  <c r="F17" i="58"/>
  <c r="G17" i="58"/>
  <c r="D16" i="58"/>
  <c r="E16" i="58"/>
  <c r="F16" i="58"/>
  <c r="G16" i="58"/>
  <c r="D15" i="58"/>
  <c r="E15" i="58"/>
  <c r="F15" i="58"/>
  <c r="G15" i="58"/>
  <c r="D14" i="58"/>
  <c r="E14" i="58"/>
  <c r="F14" i="58"/>
  <c r="G14" i="58"/>
  <c r="D13" i="58"/>
  <c r="E13" i="58"/>
  <c r="F13" i="58"/>
  <c r="G13" i="58"/>
  <c r="D12" i="58"/>
  <c r="E12" i="58"/>
  <c r="F12" i="58"/>
  <c r="G12" i="58"/>
  <c r="D11" i="58"/>
  <c r="E11" i="58"/>
  <c r="F11" i="58"/>
  <c r="G11" i="58"/>
  <c r="D10" i="58"/>
  <c r="E10" i="58"/>
  <c r="F10" i="58"/>
  <c r="G10" i="58"/>
  <c r="D9" i="58"/>
  <c r="E9" i="58"/>
  <c r="F9" i="58"/>
  <c r="G9" i="58"/>
  <c r="C8" i="58"/>
  <c r="D8" i="58"/>
  <c r="E8" i="58"/>
  <c r="F8" i="58"/>
  <c r="G8" i="58"/>
  <c r="H8" i="58"/>
  <c r="I8" i="58"/>
  <c r="J8" i="58"/>
  <c r="R8" i="58" s="1"/>
  <c r="K8" i="58"/>
  <c r="B9" i="58"/>
  <c r="B10" i="58"/>
  <c r="B11" i="58"/>
  <c r="B12" i="58"/>
  <c r="B13" i="58"/>
  <c r="B14" i="58"/>
  <c r="B15" i="58"/>
  <c r="B16" i="58"/>
  <c r="B17" i="58"/>
  <c r="B18" i="58"/>
  <c r="B19" i="58"/>
  <c r="B20" i="58"/>
  <c r="B21" i="58"/>
  <c r="B22" i="58"/>
  <c r="B8" i="58"/>
  <c r="D23" i="58"/>
  <c r="E23" i="58"/>
  <c r="F23" i="58"/>
  <c r="G23" i="58"/>
  <c r="B23" i="60"/>
  <c r="B27" i="60" s="1"/>
  <c r="K23" i="68" l="1"/>
  <c r="J23" i="68"/>
  <c r="I23" i="68"/>
  <c r="H23" i="68"/>
  <c r="Q21" i="69" l="1"/>
  <c r="K23" i="69"/>
  <c r="J23" i="69"/>
  <c r="I23" i="69"/>
  <c r="H23" i="69"/>
  <c r="C23" i="69"/>
  <c r="B23" i="69"/>
  <c r="C23" i="68" l="1"/>
  <c r="R23" i="68" s="1"/>
  <c r="R8" i="68"/>
  <c r="R9" i="68"/>
  <c r="R10" i="68"/>
  <c r="R11" i="68"/>
  <c r="R12" i="68"/>
  <c r="R13" i="68"/>
  <c r="R14" i="68"/>
  <c r="R15" i="68"/>
  <c r="R16" i="68"/>
  <c r="R17" i="68"/>
  <c r="R18" i="68"/>
  <c r="R19" i="68"/>
  <c r="R20" i="68"/>
  <c r="R21" i="68"/>
  <c r="R22" i="68"/>
  <c r="D23" i="68"/>
  <c r="E23" i="68"/>
  <c r="F23" i="68"/>
  <c r="G23" i="68"/>
  <c r="L23" i="68"/>
  <c r="M23" i="68"/>
  <c r="N23" i="68"/>
  <c r="O23" i="68"/>
  <c r="P23" i="68"/>
  <c r="B8" i="68"/>
  <c r="Q8" i="68" s="1"/>
  <c r="B9" i="68"/>
  <c r="Q9" i="68" s="1"/>
  <c r="B10" i="68"/>
  <c r="Q10" i="68" s="1"/>
  <c r="B11" i="68"/>
  <c r="Q11" i="68" s="1"/>
  <c r="B14" i="68"/>
  <c r="Q14" i="68" s="1"/>
  <c r="B21" i="68"/>
  <c r="Q21" i="68" s="1"/>
  <c r="B23" i="68" l="1"/>
  <c r="Q23" i="68" s="1"/>
  <c r="Q21" i="67" l="1"/>
  <c r="K23" i="67"/>
  <c r="J23" i="67"/>
  <c r="I23" i="67"/>
  <c r="H23" i="67"/>
  <c r="Q8" i="67"/>
  <c r="C23" i="67"/>
  <c r="B23" i="67"/>
  <c r="Q9" i="67"/>
  <c r="Q10" i="67"/>
  <c r="Q11" i="67"/>
  <c r="Q14" i="67"/>
  <c r="L23" i="67"/>
  <c r="M23" i="67"/>
  <c r="N23" i="67"/>
  <c r="O23" i="67"/>
  <c r="P23" i="67"/>
  <c r="B23" i="66"/>
  <c r="C23" i="66"/>
  <c r="D23" i="66"/>
  <c r="E23" i="66"/>
  <c r="F23" i="66"/>
  <c r="G23" i="66"/>
  <c r="H23" i="66"/>
  <c r="I23" i="66"/>
  <c r="J23" i="66"/>
  <c r="K23" i="66"/>
  <c r="Q23" i="67" l="1"/>
  <c r="Q21" i="66"/>
  <c r="Q10" i="66"/>
  <c r="Q14" i="66"/>
  <c r="Q21" i="65" l="1"/>
  <c r="K23" i="65"/>
  <c r="J23" i="65"/>
  <c r="I23" i="65"/>
  <c r="H23" i="65"/>
  <c r="C23" i="65"/>
  <c r="B23" i="65"/>
  <c r="Q21" i="64" l="1"/>
  <c r="Q21" i="63"/>
  <c r="Q21" i="62" l="1"/>
  <c r="R12" i="61"/>
  <c r="Q21" i="61"/>
  <c r="Q14" i="62"/>
  <c r="Q14" i="61"/>
  <c r="Q21" i="60"/>
  <c r="Q24" i="62"/>
  <c r="Q8" i="69" l="1"/>
  <c r="P28" i="58"/>
  <c r="P30" i="58"/>
  <c r="O30" i="58"/>
  <c r="P29" i="58"/>
  <c r="O29" i="58"/>
  <c r="O28" i="58"/>
  <c r="M28" i="58"/>
  <c r="L28" i="58"/>
  <c r="K28" i="58"/>
  <c r="J28" i="58"/>
  <c r="I28" i="58"/>
  <c r="H28" i="58"/>
  <c r="G28" i="58"/>
  <c r="F28" i="58"/>
  <c r="E28" i="58"/>
  <c r="D28" i="58"/>
  <c r="M30" i="58"/>
  <c r="L30" i="58"/>
  <c r="K30" i="58"/>
  <c r="J30" i="58"/>
  <c r="I30" i="58"/>
  <c r="H30" i="58"/>
  <c r="G30" i="58"/>
  <c r="F30" i="58"/>
  <c r="E30" i="58"/>
  <c r="D30" i="58"/>
  <c r="C30" i="58"/>
  <c r="M29" i="58"/>
  <c r="L29" i="58"/>
  <c r="K29" i="58"/>
  <c r="J29" i="58"/>
  <c r="I29" i="58"/>
  <c r="H29" i="58"/>
  <c r="G29" i="58"/>
  <c r="F29" i="58"/>
  <c r="E29" i="58"/>
  <c r="D29" i="58"/>
  <c r="C29" i="58"/>
  <c r="C28" i="58"/>
  <c r="B28" i="58"/>
  <c r="P8" i="58"/>
  <c r="O8" i="58"/>
  <c r="N8" i="58"/>
  <c r="M8" i="58"/>
  <c r="L8" i="58"/>
  <c r="P22" i="58"/>
  <c r="O22" i="58"/>
  <c r="N22" i="58"/>
  <c r="M22" i="58"/>
  <c r="L22" i="58"/>
  <c r="P21" i="58"/>
  <c r="O21" i="58"/>
  <c r="N21" i="58"/>
  <c r="M21" i="58"/>
  <c r="L21" i="58"/>
  <c r="P20" i="58"/>
  <c r="O20" i="58"/>
  <c r="N20" i="58"/>
  <c r="M20" i="58"/>
  <c r="L20" i="58"/>
  <c r="P19" i="58"/>
  <c r="O19" i="58"/>
  <c r="N19" i="58"/>
  <c r="M19" i="58"/>
  <c r="L19" i="58"/>
  <c r="P18" i="58"/>
  <c r="O18" i="58"/>
  <c r="N18" i="58"/>
  <c r="M18" i="58"/>
  <c r="L18" i="58"/>
  <c r="P17" i="58"/>
  <c r="O17" i="58"/>
  <c r="N17" i="58"/>
  <c r="M17" i="58"/>
  <c r="L17" i="58"/>
  <c r="P16" i="58"/>
  <c r="O16" i="58"/>
  <c r="N16" i="58"/>
  <c r="M16" i="58"/>
  <c r="L16" i="58"/>
  <c r="P15" i="58"/>
  <c r="O15" i="58"/>
  <c r="N15" i="58"/>
  <c r="M15" i="58"/>
  <c r="L15" i="58"/>
  <c r="P14" i="58"/>
  <c r="O14" i="58"/>
  <c r="N14" i="58"/>
  <c r="M14" i="58"/>
  <c r="L14" i="58"/>
  <c r="P13" i="58"/>
  <c r="O13" i="58"/>
  <c r="N13" i="58"/>
  <c r="M13" i="58"/>
  <c r="L13" i="58"/>
  <c r="P12" i="58"/>
  <c r="O12" i="58"/>
  <c r="N12" i="58"/>
  <c r="M12" i="58"/>
  <c r="L12" i="58"/>
  <c r="P11" i="58"/>
  <c r="O11" i="58"/>
  <c r="N11" i="58"/>
  <c r="M11" i="58"/>
  <c r="L11" i="58"/>
  <c r="P10" i="58"/>
  <c r="O10" i="58"/>
  <c r="N10" i="58"/>
  <c r="M10" i="58"/>
  <c r="L10" i="58"/>
  <c r="P9" i="58"/>
  <c r="O9" i="58"/>
  <c r="N9" i="58"/>
  <c r="M9" i="58"/>
  <c r="L9" i="58"/>
  <c r="Q21" i="58" l="1"/>
  <c r="P31" i="69"/>
  <c r="O31" i="69"/>
  <c r="N31" i="69"/>
  <c r="M31" i="69"/>
  <c r="L31" i="69"/>
  <c r="K31" i="69"/>
  <c r="J31" i="69"/>
  <c r="I31" i="69"/>
  <c r="H31" i="69"/>
  <c r="G31" i="69"/>
  <c r="F31" i="69"/>
  <c r="E31" i="69"/>
  <c r="D31" i="69"/>
  <c r="C31" i="69"/>
  <c r="B31" i="69"/>
  <c r="Q31" i="69" s="1"/>
  <c r="R30" i="69"/>
  <c r="R29" i="69"/>
  <c r="R28" i="69"/>
  <c r="Q28" i="69"/>
  <c r="R26" i="69"/>
  <c r="Q26" i="69"/>
  <c r="P26" i="69"/>
  <c r="O26" i="69"/>
  <c r="N26" i="69"/>
  <c r="M26" i="69"/>
  <c r="L26" i="69"/>
  <c r="G26" i="69"/>
  <c r="F26" i="69"/>
  <c r="E26" i="69"/>
  <c r="D26" i="69"/>
  <c r="C26" i="69"/>
  <c r="B26" i="69"/>
  <c r="A26" i="69"/>
  <c r="Q24" i="69"/>
  <c r="O24" i="69"/>
  <c r="N24" i="69"/>
  <c r="L24" i="69"/>
  <c r="F24" i="69"/>
  <c r="D24" i="69"/>
  <c r="B24" i="69"/>
  <c r="A24" i="69"/>
  <c r="P23" i="69"/>
  <c r="O23" i="69"/>
  <c r="N23" i="69"/>
  <c r="M23" i="69"/>
  <c r="L23" i="69"/>
  <c r="R22" i="69"/>
  <c r="R21" i="69"/>
  <c r="R20" i="69"/>
  <c r="R19" i="69"/>
  <c r="R18" i="69"/>
  <c r="R17" i="69"/>
  <c r="R16" i="69"/>
  <c r="R15" i="69"/>
  <c r="R14" i="69"/>
  <c r="Q14" i="69"/>
  <c r="R13" i="69"/>
  <c r="R12" i="69"/>
  <c r="R11" i="69"/>
  <c r="Q11" i="69"/>
  <c r="R10" i="69"/>
  <c r="Q10" i="69"/>
  <c r="R9" i="69"/>
  <c r="Q9" i="69"/>
  <c r="R8" i="69"/>
  <c r="P31" i="68"/>
  <c r="O31" i="68"/>
  <c r="N31" i="68"/>
  <c r="M31" i="68"/>
  <c r="L31" i="68"/>
  <c r="K31" i="68"/>
  <c r="J31" i="68"/>
  <c r="I31" i="68"/>
  <c r="H31" i="68"/>
  <c r="G31" i="68"/>
  <c r="F31" i="68"/>
  <c r="E31" i="68"/>
  <c r="D31" i="68"/>
  <c r="C31" i="68"/>
  <c r="Q31" i="68"/>
  <c r="R30" i="68"/>
  <c r="R29" i="68"/>
  <c r="R28" i="68"/>
  <c r="Q28" i="68"/>
  <c r="R26" i="68"/>
  <c r="Q26" i="68"/>
  <c r="P26" i="68"/>
  <c r="O26" i="68"/>
  <c r="N26" i="68"/>
  <c r="M26" i="68"/>
  <c r="L26" i="68"/>
  <c r="G26" i="68"/>
  <c r="F26" i="68"/>
  <c r="E26" i="68"/>
  <c r="D26" i="68"/>
  <c r="C26" i="68"/>
  <c r="B26" i="68"/>
  <c r="A26" i="68"/>
  <c r="Q24" i="68"/>
  <c r="O24" i="68"/>
  <c r="N24" i="68"/>
  <c r="L24" i="68"/>
  <c r="F24" i="68"/>
  <c r="D24" i="68"/>
  <c r="B24" i="68"/>
  <c r="A24" i="68"/>
  <c r="P31" i="67"/>
  <c r="O31" i="67"/>
  <c r="N31" i="67"/>
  <c r="M31" i="67"/>
  <c r="L31" i="67"/>
  <c r="K31" i="67"/>
  <c r="J31" i="67"/>
  <c r="I31" i="67"/>
  <c r="H31" i="67"/>
  <c r="G31" i="67"/>
  <c r="F31" i="67"/>
  <c r="E31" i="67"/>
  <c r="D31" i="67"/>
  <c r="C31" i="67"/>
  <c r="B31" i="67"/>
  <c r="Q31" i="67" s="1"/>
  <c r="R30" i="67"/>
  <c r="R29" i="67"/>
  <c r="R28" i="67"/>
  <c r="Q28" i="67"/>
  <c r="R26" i="67"/>
  <c r="Q26" i="67"/>
  <c r="P26" i="67"/>
  <c r="O26" i="67"/>
  <c r="N26" i="67"/>
  <c r="M26" i="67"/>
  <c r="L26" i="67"/>
  <c r="G26" i="67"/>
  <c r="F26" i="67"/>
  <c r="E26" i="67"/>
  <c r="D26" i="67"/>
  <c r="C26" i="67"/>
  <c r="B26" i="67"/>
  <c r="A26" i="67"/>
  <c r="Q24" i="67"/>
  <c r="O24" i="67"/>
  <c r="N24" i="67"/>
  <c r="L24" i="67"/>
  <c r="F24" i="67"/>
  <c r="D24" i="67"/>
  <c r="B24" i="67"/>
  <c r="A24" i="67"/>
  <c r="R22" i="67"/>
  <c r="R21" i="67"/>
  <c r="R20" i="67"/>
  <c r="R19" i="67"/>
  <c r="R18" i="67"/>
  <c r="R17" i="67"/>
  <c r="R16" i="67"/>
  <c r="R15" i="67"/>
  <c r="R14" i="67"/>
  <c r="R13" i="67"/>
  <c r="R12" i="67"/>
  <c r="R11" i="67"/>
  <c r="R10" i="67"/>
  <c r="R9" i="67"/>
  <c r="R8" i="67"/>
  <c r="P31" i="66"/>
  <c r="O31" i="66"/>
  <c r="N31" i="66"/>
  <c r="M31" i="66"/>
  <c r="L31" i="66"/>
  <c r="K31" i="66"/>
  <c r="J31" i="66"/>
  <c r="I31" i="66"/>
  <c r="H31" i="66"/>
  <c r="G31" i="66"/>
  <c r="F31" i="66"/>
  <c r="E31" i="66"/>
  <c r="D31" i="66"/>
  <c r="C31" i="66"/>
  <c r="B31" i="66"/>
  <c r="Q31" i="66" s="1"/>
  <c r="R30" i="66"/>
  <c r="R29" i="66"/>
  <c r="R28" i="66"/>
  <c r="Q28" i="66"/>
  <c r="R26" i="66"/>
  <c r="Q26" i="66"/>
  <c r="P26" i="66"/>
  <c r="O26" i="66"/>
  <c r="N26" i="66"/>
  <c r="M26" i="66"/>
  <c r="L26" i="66"/>
  <c r="G26" i="66"/>
  <c r="F26" i="66"/>
  <c r="E26" i="66"/>
  <c r="D26" i="66"/>
  <c r="C26" i="66"/>
  <c r="B26" i="66"/>
  <c r="A26" i="66"/>
  <c r="Q24" i="66"/>
  <c r="O24" i="66"/>
  <c r="N24" i="66"/>
  <c r="L24" i="66"/>
  <c r="F24" i="66"/>
  <c r="D24" i="66"/>
  <c r="B24" i="66"/>
  <c r="A24" i="66"/>
  <c r="P23" i="66"/>
  <c r="O23" i="66"/>
  <c r="N23" i="66"/>
  <c r="M23" i="66"/>
  <c r="L23" i="66"/>
  <c r="R22" i="66"/>
  <c r="R21" i="66"/>
  <c r="R20" i="66"/>
  <c r="R19" i="66"/>
  <c r="R18" i="66"/>
  <c r="R17" i="66"/>
  <c r="R16" i="66"/>
  <c r="R15" i="66"/>
  <c r="R14" i="66"/>
  <c r="R13" i="66"/>
  <c r="R12" i="66"/>
  <c r="R11" i="66"/>
  <c r="Q11" i="66"/>
  <c r="R10" i="66"/>
  <c r="R9" i="66"/>
  <c r="Q9" i="66"/>
  <c r="R8" i="66"/>
  <c r="Q8" i="66"/>
  <c r="P31" i="65"/>
  <c r="O31" i="65"/>
  <c r="N31" i="65"/>
  <c r="M31" i="65"/>
  <c r="L31" i="65"/>
  <c r="K31" i="65"/>
  <c r="J31" i="65"/>
  <c r="I31" i="65"/>
  <c r="H31" i="65"/>
  <c r="G31" i="65"/>
  <c r="F31" i="65"/>
  <c r="E31" i="65"/>
  <c r="D31" i="65"/>
  <c r="C31" i="65"/>
  <c r="B31" i="65"/>
  <c r="Q31" i="65" s="1"/>
  <c r="R30" i="65"/>
  <c r="R29" i="65"/>
  <c r="R28" i="65"/>
  <c r="Q28" i="65"/>
  <c r="R26" i="65"/>
  <c r="Q26" i="65"/>
  <c r="P26" i="65"/>
  <c r="O26" i="65"/>
  <c r="N26" i="65"/>
  <c r="M26" i="65"/>
  <c r="L26" i="65"/>
  <c r="G26" i="65"/>
  <c r="F26" i="65"/>
  <c r="E26" i="65"/>
  <c r="D26" i="65"/>
  <c r="C26" i="65"/>
  <c r="B26" i="65"/>
  <c r="A26" i="65"/>
  <c r="Q24" i="65"/>
  <c r="O24" i="65"/>
  <c r="N24" i="65"/>
  <c r="L24" i="65"/>
  <c r="F24" i="65"/>
  <c r="D24" i="65"/>
  <c r="B24" i="65"/>
  <c r="A24" i="65"/>
  <c r="P23" i="65"/>
  <c r="O23" i="65"/>
  <c r="N23" i="65"/>
  <c r="M23" i="65"/>
  <c r="L23" i="65"/>
  <c r="G23" i="65"/>
  <c r="F23" i="65"/>
  <c r="E23" i="65"/>
  <c r="D23" i="65"/>
  <c r="R22" i="65"/>
  <c r="R21" i="65"/>
  <c r="R20" i="65"/>
  <c r="R19" i="65"/>
  <c r="R18" i="65"/>
  <c r="R17" i="65"/>
  <c r="R16" i="65"/>
  <c r="R15" i="65"/>
  <c r="R14" i="65"/>
  <c r="Q14" i="65"/>
  <c r="R13" i="65"/>
  <c r="R12" i="65"/>
  <c r="R11" i="65"/>
  <c r="Q11" i="65"/>
  <c r="R10" i="65"/>
  <c r="Q10" i="65"/>
  <c r="R9" i="65"/>
  <c r="Q9" i="65"/>
  <c r="R8" i="65"/>
  <c r="Q8" i="65"/>
  <c r="P31" i="64"/>
  <c r="O31" i="64"/>
  <c r="N31" i="64"/>
  <c r="M31" i="64"/>
  <c r="L31" i="64"/>
  <c r="K31" i="64"/>
  <c r="J31" i="64"/>
  <c r="I31" i="64"/>
  <c r="H31" i="64"/>
  <c r="G31" i="64"/>
  <c r="F31" i="64"/>
  <c r="E31" i="64"/>
  <c r="D31" i="64"/>
  <c r="C31" i="64"/>
  <c r="B31" i="64"/>
  <c r="Q31" i="64" s="1"/>
  <c r="R30" i="64"/>
  <c r="R29" i="64"/>
  <c r="R28" i="64"/>
  <c r="Q28" i="64"/>
  <c r="R26" i="64"/>
  <c r="Q26" i="64"/>
  <c r="P26" i="64"/>
  <c r="O26" i="64"/>
  <c r="N26" i="64"/>
  <c r="M26" i="64"/>
  <c r="L26" i="64"/>
  <c r="G26" i="64"/>
  <c r="F26" i="64"/>
  <c r="E26" i="64"/>
  <c r="D26" i="64"/>
  <c r="C26" i="64"/>
  <c r="B26" i="64"/>
  <c r="A26" i="64"/>
  <c r="Q24" i="64"/>
  <c r="O24" i="64"/>
  <c r="N24" i="64"/>
  <c r="L24" i="64"/>
  <c r="F24" i="64"/>
  <c r="D24" i="64"/>
  <c r="B24" i="64"/>
  <c r="A24" i="64"/>
  <c r="P23" i="64"/>
  <c r="O23" i="64"/>
  <c r="N23" i="64"/>
  <c r="M23" i="64"/>
  <c r="L23" i="64"/>
  <c r="K23" i="64"/>
  <c r="J23" i="64"/>
  <c r="I23" i="64"/>
  <c r="H23" i="64"/>
  <c r="G23" i="64"/>
  <c r="F23" i="64"/>
  <c r="E23" i="64"/>
  <c r="D23" i="64"/>
  <c r="C23" i="64"/>
  <c r="B23" i="64"/>
  <c r="R22" i="64"/>
  <c r="R21" i="64"/>
  <c r="R20" i="64"/>
  <c r="R19" i="64"/>
  <c r="R18" i="64"/>
  <c r="R17" i="64"/>
  <c r="R16" i="64"/>
  <c r="R15" i="64"/>
  <c r="R14" i="64"/>
  <c r="Q14" i="64"/>
  <c r="R13" i="64"/>
  <c r="R12" i="64"/>
  <c r="R11" i="64"/>
  <c r="Q11" i="64"/>
  <c r="R10" i="64"/>
  <c r="Q10" i="64"/>
  <c r="R9" i="64"/>
  <c r="Q9" i="64"/>
  <c r="R8" i="64"/>
  <c r="Q8" i="64"/>
  <c r="P31" i="63"/>
  <c r="O31" i="63"/>
  <c r="N31" i="63"/>
  <c r="M31" i="63"/>
  <c r="L31" i="63"/>
  <c r="K31" i="63"/>
  <c r="J31" i="63"/>
  <c r="I31" i="63"/>
  <c r="H31" i="63"/>
  <c r="G31" i="63"/>
  <c r="F31" i="63"/>
  <c r="E31" i="63"/>
  <c r="D31" i="63"/>
  <c r="C31" i="63"/>
  <c r="B31" i="63"/>
  <c r="Q31" i="63" s="1"/>
  <c r="R30" i="63"/>
  <c r="R29" i="63"/>
  <c r="R28" i="63"/>
  <c r="Q28" i="63"/>
  <c r="R26" i="63"/>
  <c r="Q26" i="63"/>
  <c r="P26" i="63"/>
  <c r="O26" i="63"/>
  <c r="N26" i="63"/>
  <c r="M26" i="63"/>
  <c r="L26" i="63"/>
  <c r="G26" i="63"/>
  <c r="F26" i="63"/>
  <c r="E26" i="63"/>
  <c r="D26" i="63"/>
  <c r="C26" i="63"/>
  <c r="B26" i="63"/>
  <c r="A26" i="63"/>
  <c r="Q24" i="63"/>
  <c r="O24" i="63"/>
  <c r="N24" i="63"/>
  <c r="L24" i="63"/>
  <c r="F24" i="63"/>
  <c r="D24" i="63"/>
  <c r="B24" i="63"/>
  <c r="A24" i="63"/>
  <c r="P23" i="63"/>
  <c r="O23" i="63"/>
  <c r="N23" i="63"/>
  <c r="M23" i="63"/>
  <c r="L23" i="63"/>
  <c r="K23" i="63"/>
  <c r="J23" i="63"/>
  <c r="I23" i="63"/>
  <c r="H23" i="63"/>
  <c r="G23" i="63"/>
  <c r="F23" i="63"/>
  <c r="E23" i="63"/>
  <c r="D23" i="63"/>
  <c r="C23" i="63"/>
  <c r="B23" i="63"/>
  <c r="R22" i="63"/>
  <c r="R21" i="63"/>
  <c r="R20" i="63"/>
  <c r="R19" i="63"/>
  <c r="R18" i="63"/>
  <c r="R17" i="63"/>
  <c r="R16" i="63"/>
  <c r="R15" i="63"/>
  <c r="R14" i="63"/>
  <c r="Q14" i="63"/>
  <c r="R13" i="63"/>
  <c r="R12" i="63"/>
  <c r="R11" i="63"/>
  <c r="Q11" i="63"/>
  <c r="R10" i="63"/>
  <c r="Q10" i="63"/>
  <c r="R9" i="63"/>
  <c r="Q9" i="63"/>
  <c r="R8" i="63"/>
  <c r="Q8" i="63"/>
  <c r="P31" i="62"/>
  <c r="O31" i="62"/>
  <c r="N31" i="62"/>
  <c r="M31" i="62"/>
  <c r="L31" i="62"/>
  <c r="K31" i="62"/>
  <c r="J31" i="62"/>
  <c r="I31" i="62"/>
  <c r="H31" i="62"/>
  <c r="G31" i="62"/>
  <c r="F31" i="62"/>
  <c r="E31" i="62"/>
  <c r="D31" i="62"/>
  <c r="C31" i="62"/>
  <c r="B31" i="62"/>
  <c r="R30" i="62"/>
  <c r="R29" i="62"/>
  <c r="R28" i="62"/>
  <c r="Q28" i="62"/>
  <c r="R26" i="62"/>
  <c r="Q26" i="62"/>
  <c r="P26" i="62"/>
  <c r="O26" i="62"/>
  <c r="N26" i="62"/>
  <c r="M26" i="62"/>
  <c r="L26" i="62"/>
  <c r="G26" i="62"/>
  <c r="F26" i="62"/>
  <c r="E26" i="62"/>
  <c r="D26" i="62"/>
  <c r="C26" i="62"/>
  <c r="B26" i="62"/>
  <c r="A26" i="62"/>
  <c r="O24" i="62"/>
  <c r="N24" i="62"/>
  <c r="L24" i="62"/>
  <c r="F24" i="62"/>
  <c r="D24" i="62"/>
  <c r="B24" i="62"/>
  <c r="A24" i="62"/>
  <c r="P23" i="62"/>
  <c r="O23" i="62"/>
  <c r="N23" i="62"/>
  <c r="M23" i="62"/>
  <c r="L23" i="62"/>
  <c r="K23" i="62"/>
  <c r="J23" i="62"/>
  <c r="I23" i="62"/>
  <c r="H23" i="62"/>
  <c r="G23" i="62"/>
  <c r="F23" i="62"/>
  <c r="E23" i="62"/>
  <c r="D23" i="62"/>
  <c r="C23" i="62"/>
  <c r="B23" i="62"/>
  <c r="R22" i="62"/>
  <c r="R21" i="62"/>
  <c r="R20" i="62"/>
  <c r="R19" i="62"/>
  <c r="R18" i="62"/>
  <c r="R17" i="62"/>
  <c r="R16" i="62"/>
  <c r="R15" i="62"/>
  <c r="R14" i="62"/>
  <c r="R13" i="62"/>
  <c r="R12" i="62"/>
  <c r="R11" i="62"/>
  <c r="Q11" i="62"/>
  <c r="R10" i="62"/>
  <c r="Q10" i="62"/>
  <c r="R9" i="62"/>
  <c r="Q9" i="62"/>
  <c r="R8" i="62"/>
  <c r="Q8" i="62"/>
  <c r="P31" i="61"/>
  <c r="O31" i="61"/>
  <c r="N31" i="61"/>
  <c r="M31" i="61"/>
  <c r="L31" i="61"/>
  <c r="K31" i="61"/>
  <c r="J31" i="61"/>
  <c r="I31" i="61"/>
  <c r="H31" i="61"/>
  <c r="G31" i="61"/>
  <c r="F31" i="61"/>
  <c r="E31" i="61"/>
  <c r="D31" i="61"/>
  <c r="C31" i="61"/>
  <c r="B31" i="61"/>
  <c r="R30" i="61"/>
  <c r="R29" i="61"/>
  <c r="R28" i="61"/>
  <c r="Q28" i="61"/>
  <c r="R26" i="61"/>
  <c r="Q26" i="61"/>
  <c r="P26" i="61"/>
  <c r="O26" i="61"/>
  <c r="N26" i="61"/>
  <c r="M26" i="61"/>
  <c r="L26" i="61"/>
  <c r="G26" i="61"/>
  <c r="F26" i="61"/>
  <c r="E26" i="61"/>
  <c r="D26" i="61"/>
  <c r="C26" i="61"/>
  <c r="B26" i="61"/>
  <c r="A26" i="61"/>
  <c r="Q24" i="61"/>
  <c r="O24" i="61"/>
  <c r="N24" i="61"/>
  <c r="L24" i="61"/>
  <c r="F24" i="61"/>
  <c r="D24" i="61"/>
  <c r="B24" i="61"/>
  <c r="A24" i="61"/>
  <c r="P23" i="61"/>
  <c r="O23" i="61"/>
  <c r="N23" i="61"/>
  <c r="M23" i="61"/>
  <c r="L23" i="61"/>
  <c r="K23" i="61"/>
  <c r="J23" i="61"/>
  <c r="I23" i="61"/>
  <c r="H23" i="61"/>
  <c r="G23" i="61"/>
  <c r="F23" i="61"/>
  <c r="E23" i="61"/>
  <c r="D23" i="61"/>
  <c r="C23" i="61"/>
  <c r="B23" i="61"/>
  <c r="R22" i="61"/>
  <c r="R21" i="61"/>
  <c r="R20" i="61"/>
  <c r="R19" i="61"/>
  <c r="R18" i="61"/>
  <c r="R17" i="61"/>
  <c r="R16" i="61"/>
  <c r="R15" i="61"/>
  <c r="R14" i="61"/>
  <c r="R13" i="61"/>
  <c r="R11" i="61"/>
  <c r="Q11" i="61"/>
  <c r="R10" i="61"/>
  <c r="Q10" i="61"/>
  <c r="R9" i="61"/>
  <c r="Q9" i="61"/>
  <c r="R8" i="61"/>
  <c r="Q8" i="61"/>
  <c r="P31" i="60"/>
  <c r="O31" i="60"/>
  <c r="N31" i="60"/>
  <c r="M31" i="60"/>
  <c r="L31" i="60"/>
  <c r="K31" i="60"/>
  <c r="J31" i="60"/>
  <c r="I31" i="60"/>
  <c r="H31" i="60"/>
  <c r="G31" i="60"/>
  <c r="F31" i="60"/>
  <c r="E31" i="60"/>
  <c r="D31" i="60"/>
  <c r="C31" i="60"/>
  <c r="B31" i="60"/>
  <c r="Q31" i="60" s="1"/>
  <c r="R30" i="60"/>
  <c r="R29" i="60"/>
  <c r="R28" i="60"/>
  <c r="Q28" i="60"/>
  <c r="R26" i="60"/>
  <c r="Q26" i="60"/>
  <c r="P26" i="60"/>
  <c r="O26" i="60"/>
  <c r="N26" i="60"/>
  <c r="M26" i="60"/>
  <c r="L26" i="60"/>
  <c r="G26" i="60"/>
  <c r="F26" i="60"/>
  <c r="E26" i="60"/>
  <c r="D26" i="60"/>
  <c r="C26" i="60"/>
  <c r="B26" i="60"/>
  <c r="A26" i="60"/>
  <c r="Q24" i="60"/>
  <c r="O24" i="60"/>
  <c r="N24" i="60"/>
  <c r="L24" i="60"/>
  <c r="F24" i="60"/>
  <c r="D24" i="60"/>
  <c r="B24" i="60"/>
  <c r="A24" i="60"/>
  <c r="P23" i="60"/>
  <c r="O23" i="60"/>
  <c r="N23" i="60"/>
  <c r="M23" i="60"/>
  <c r="L23" i="60"/>
  <c r="K23" i="60"/>
  <c r="J23" i="60"/>
  <c r="I23" i="60"/>
  <c r="H23" i="60"/>
  <c r="G23" i="60"/>
  <c r="F23" i="60"/>
  <c r="E23" i="60"/>
  <c r="D23" i="60"/>
  <c r="C23" i="60"/>
  <c r="R22" i="60"/>
  <c r="R21" i="60"/>
  <c r="R20" i="60"/>
  <c r="R19" i="60"/>
  <c r="R18" i="60"/>
  <c r="R17" i="60"/>
  <c r="R16" i="60"/>
  <c r="R15" i="60"/>
  <c r="R14" i="60"/>
  <c r="Q14" i="60"/>
  <c r="R13" i="60"/>
  <c r="R12" i="60"/>
  <c r="R11" i="60"/>
  <c r="Q11" i="60"/>
  <c r="R10" i="60"/>
  <c r="Q10" i="60"/>
  <c r="R9" i="60"/>
  <c r="Q9" i="60"/>
  <c r="R8" i="60"/>
  <c r="Q8" i="60"/>
  <c r="P37" i="59"/>
  <c r="O37" i="59"/>
  <c r="N37" i="59"/>
  <c r="M37" i="59"/>
  <c r="L37" i="59"/>
  <c r="K37" i="59"/>
  <c r="J37" i="59"/>
  <c r="I37" i="59"/>
  <c r="H37" i="59"/>
  <c r="G37" i="59"/>
  <c r="F37" i="59"/>
  <c r="E37" i="59"/>
  <c r="D37" i="59"/>
  <c r="C37" i="59"/>
  <c r="B37" i="59"/>
  <c r="Q37" i="59" s="1"/>
  <c r="R36" i="59"/>
  <c r="R35" i="59"/>
  <c r="R34" i="59"/>
  <c r="R33" i="59"/>
  <c r="R32" i="59"/>
  <c r="R31" i="59"/>
  <c r="R29" i="59"/>
  <c r="Q29" i="59"/>
  <c r="P29" i="59"/>
  <c r="O29" i="59"/>
  <c r="N29" i="59"/>
  <c r="M29" i="59"/>
  <c r="L29" i="59"/>
  <c r="G29" i="59"/>
  <c r="F29" i="59"/>
  <c r="E29" i="59"/>
  <c r="D29" i="59"/>
  <c r="C29" i="59"/>
  <c r="B29" i="59"/>
  <c r="A29" i="59"/>
  <c r="Q27" i="59"/>
  <c r="O27" i="59"/>
  <c r="N27" i="59"/>
  <c r="L27" i="59"/>
  <c r="F27" i="59"/>
  <c r="D27" i="59"/>
  <c r="B27" i="59"/>
  <c r="A27" i="59"/>
  <c r="P26" i="59"/>
  <c r="O26" i="59"/>
  <c r="N26" i="59"/>
  <c r="M26" i="59"/>
  <c r="L26" i="59"/>
  <c r="K26" i="59"/>
  <c r="J26" i="59"/>
  <c r="I26" i="59"/>
  <c r="H26" i="59"/>
  <c r="H23" i="58" s="1"/>
  <c r="G26" i="59"/>
  <c r="F26" i="59"/>
  <c r="E26" i="59"/>
  <c r="D26" i="59"/>
  <c r="C26" i="59"/>
  <c r="B26" i="59"/>
  <c r="R25" i="59"/>
  <c r="R24" i="59"/>
  <c r="R23" i="59"/>
  <c r="R22" i="59"/>
  <c r="Q22" i="59"/>
  <c r="R21" i="59"/>
  <c r="Q21" i="59"/>
  <c r="R20" i="59"/>
  <c r="R19" i="59"/>
  <c r="R18" i="59"/>
  <c r="R17" i="59"/>
  <c r="R16" i="59"/>
  <c r="R15" i="59"/>
  <c r="R14" i="59"/>
  <c r="Q14" i="59"/>
  <c r="R13" i="59"/>
  <c r="R12" i="59"/>
  <c r="R11" i="59"/>
  <c r="Q11" i="59"/>
  <c r="R10" i="59"/>
  <c r="Q10" i="59"/>
  <c r="R9" i="59"/>
  <c r="Q9" i="59"/>
  <c r="R8" i="59"/>
  <c r="Q8" i="59"/>
  <c r="Q8" i="37"/>
  <c r="R30" i="58"/>
  <c r="R22" i="58"/>
  <c r="R21" i="58"/>
  <c r="R20" i="58"/>
  <c r="R19" i="58"/>
  <c r="R18" i="58"/>
  <c r="R17" i="58"/>
  <c r="R16" i="58"/>
  <c r="R15" i="58"/>
  <c r="R14" i="58"/>
  <c r="R13" i="58"/>
  <c r="R11" i="58"/>
  <c r="R10" i="58"/>
  <c r="Q14" i="58"/>
  <c r="Q11" i="58"/>
  <c r="N31" i="58"/>
  <c r="R29" i="58"/>
  <c r="R28" i="58"/>
  <c r="R26" i="58"/>
  <c r="Q26" i="58"/>
  <c r="P26" i="58"/>
  <c r="O26" i="58"/>
  <c r="N26" i="58"/>
  <c r="M26" i="58"/>
  <c r="L26" i="58"/>
  <c r="G26" i="58"/>
  <c r="F26" i="58"/>
  <c r="E26" i="58"/>
  <c r="D26" i="58"/>
  <c r="C26" i="58"/>
  <c r="B26" i="58"/>
  <c r="A26" i="58"/>
  <c r="Q24" i="58"/>
  <c r="O24" i="58"/>
  <c r="N24" i="58"/>
  <c r="L24" i="58"/>
  <c r="F24" i="58"/>
  <c r="D24" i="58"/>
  <c r="B24" i="58"/>
  <c r="A24" i="58"/>
  <c r="Q23" i="62" l="1"/>
  <c r="Q23" i="61"/>
  <c r="R23" i="64"/>
  <c r="R23" i="67"/>
  <c r="Q23" i="63"/>
  <c r="R31" i="62"/>
  <c r="R31" i="60"/>
  <c r="R37" i="59"/>
  <c r="R26" i="59"/>
  <c r="R31" i="69"/>
  <c r="Q23" i="66"/>
  <c r="R23" i="69"/>
  <c r="Q23" i="69"/>
  <c r="R31" i="67"/>
  <c r="R31" i="68"/>
  <c r="R31" i="66"/>
  <c r="R23" i="66"/>
  <c r="R31" i="65"/>
  <c r="R31" i="64"/>
  <c r="Q23" i="64"/>
  <c r="R31" i="63"/>
  <c r="R23" i="63"/>
  <c r="Q31" i="62"/>
  <c r="R31" i="61"/>
  <c r="Q31" i="61"/>
  <c r="Q23" i="65"/>
  <c r="R23" i="65"/>
  <c r="R23" i="62"/>
  <c r="R23" i="61"/>
  <c r="Q23" i="60"/>
  <c r="R23" i="60"/>
  <c r="Q26" i="59"/>
  <c r="Q9" i="58"/>
  <c r="R9" i="58"/>
  <c r="Q10" i="58"/>
  <c r="R12" i="58"/>
  <c r="Q8" i="58"/>
  <c r="P37" i="37" l="1"/>
  <c r="P31" i="58" s="1"/>
  <c r="O37" i="37"/>
  <c r="O31" i="58" s="1"/>
  <c r="N37" i="37"/>
  <c r="M37" i="37"/>
  <c r="M31" i="58" s="1"/>
  <c r="L37" i="37"/>
  <c r="L31" i="58" s="1"/>
  <c r="K37" i="37"/>
  <c r="K31" i="58" s="1"/>
  <c r="J37" i="37"/>
  <c r="J31" i="58" s="1"/>
  <c r="I37" i="37"/>
  <c r="I31" i="58" s="1"/>
  <c r="H37" i="37"/>
  <c r="H31" i="58" s="1"/>
  <c r="G37" i="37"/>
  <c r="G31" i="58" s="1"/>
  <c r="F37" i="37"/>
  <c r="F31" i="58" s="1"/>
  <c r="E37" i="37"/>
  <c r="E31" i="58" s="1"/>
  <c r="D37" i="37"/>
  <c r="D31" i="58" s="1"/>
  <c r="C37" i="37"/>
  <c r="C31" i="58" s="1"/>
  <c r="B37" i="37"/>
  <c r="R36" i="37"/>
  <c r="R35" i="37"/>
  <c r="R34" i="37"/>
  <c r="R33" i="37"/>
  <c r="R32" i="37"/>
  <c r="R31" i="37"/>
  <c r="Q31" i="37"/>
  <c r="R29" i="37"/>
  <c r="Q29" i="37"/>
  <c r="P29" i="37"/>
  <c r="O29" i="37"/>
  <c r="N29" i="37"/>
  <c r="M29" i="37"/>
  <c r="L29" i="37"/>
  <c r="G29" i="37"/>
  <c r="F29" i="37"/>
  <c r="E29" i="37"/>
  <c r="D29" i="37"/>
  <c r="C29" i="37"/>
  <c r="B29" i="37"/>
  <c r="A29" i="37"/>
  <c r="Q27" i="37"/>
  <c r="O27" i="37"/>
  <c r="N27" i="37"/>
  <c r="L27" i="37"/>
  <c r="F27" i="37"/>
  <c r="D27" i="37"/>
  <c r="B27" i="37"/>
  <c r="A27" i="37"/>
  <c r="P26" i="37"/>
  <c r="P23" i="58" s="1"/>
  <c r="O26" i="37"/>
  <c r="O23" i="58" s="1"/>
  <c r="N26" i="37"/>
  <c r="N23" i="58" s="1"/>
  <c r="M26" i="37"/>
  <c r="M23" i="58" s="1"/>
  <c r="L26" i="37"/>
  <c r="L23" i="58" s="1"/>
  <c r="K26" i="37"/>
  <c r="J26" i="37"/>
  <c r="J23" i="58" s="1"/>
  <c r="I26" i="37"/>
  <c r="H26" i="37"/>
  <c r="G26" i="37"/>
  <c r="F26" i="37"/>
  <c r="E26" i="37"/>
  <c r="D26" i="37"/>
  <c r="C26" i="37"/>
  <c r="B26" i="37"/>
  <c r="R25" i="37"/>
  <c r="R24" i="37"/>
  <c r="R23" i="37"/>
  <c r="R22" i="37"/>
  <c r="Q22" i="37"/>
  <c r="R21" i="37"/>
  <c r="Q21" i="37"/>
  <c r="R20" i="37"/>
  <c r="R19" i="37"/>
  <c r="R18" i="37"/>
  <c r="R17" i="37"/>
  <c r="R16" i="37"/>
  <c r="R15" i="37"/>
  <c r="R14" i="37"/>
  <c r="Q14" i="37"/>
  <c r="R13" i="37"/>
  <c r="R12" i="37"/>
  <c r="R11" i="37"/>
  <c r="Q11" i="37"/>
  <c r="R10" i="37"/>
  <c r="Q10" i="37"/>
  <c r="R9" i="37"/>
  <c r="Q9" i="37"/>
  <c r="R8" i="37"/>
  <c r="R23" i="58" l="1"/>
  <c r="R31" i="58"/>
  <c r="Q37" i="37"/>
  <c r="R37" i="37"/>
  <c r="Q26" i="37"/>
  <c r="R26" i="37"/>
  <c r="Q28" i="58"/>
  <c r="B31" i="58"/>
  <c r="Q31" i="58" s="1"/>
  <c r="Q23" i="58"/>
</calcChain>
</file>

<file path=xl/sharedStrings.xml><?xml version="1.0" encoding="utf-8"?>
<sst xmlns="http://schemas.openxmlformats.org/spreadsheetml/2006/main" count="1239" uniqueCount="78">
  <si>
    <t>Aktiviti Utama Dalam Piagam Pelanggan</t>
  </si>
  <si>
    <t>Belum Cetak</t>
  </si>
  <si>
    <t>Permohonan Tolak</t>
  </si>
  <si>
    <t>Kenderaan Berkuota</t>
  </si>
  <si>
    <t>Ken. Luar Kuota</t>
  </si>
  <si>
    <t>Ken. Persendirian</t>
  </si>
  <si>
    <t>Jentera &amp; Alat Ganti</t>
  </si>
  <si>
    <t>Prime Mover</t>
  </si>
  <si>
    <t>Dump Truck</t>
  </si>
  <si>
    <t>Hot Rolled</t>
  </si>
  <si>
    <t>Cold Rolled</t>
  </si>
  <si>
    <t>Pipe and Tube</t>
  </si>
  <si>
    <t>Elec. Galvanised</t>
  </si>
  <si>
    <t>Galvanised Iron</t>
  </si>
  <si>
    <t>Strip</t>
  </si>
  <si>
    <t>Besi Keluli</t>
  </si>
  <si>
    <t>Tepung</t>
  </si>
  <si>
    <t>Gula</t>
  </si>
  <si>
    <t>Lain-lain Gula</t>
  </si>
  <si>
    <t xml:space="preserve">Lain-lain  </t>
  </si>
  <si>
    <t>Dari Israel</t>
  </si>
  <si>
    <t>Workflow &amp; Status</t>
  </si>
  <si>
    <t>IMPORT</t>
  </si>
  <si>
    <t>EKSPORT</t>
  </si>
  <si>
    <t>Besi Keluli (Long Product)</t>
  </si>
  <si>
    <t>Scrap</t>
  </si>
  <si>
    <t>Lain-lain</t>
  </si>
  <si>
    <t>Israel</t>
  </si>
  <si>
    <t>Slip Batal</t>
  </si>
  <si>
    <t>Kaunter</t>
  </si>
  <si>
    <t>Online</t>
  </si>
  <si>
    <t>Permohonan Lulus</t>
  </si>
  <si>
    <t>Bil. Permohonan</t>
  </si>
  <si>
    <t>Bil.</t>
  </si>
  <si>
    <t>Produk</t>
  </si>
  <si>
    <t>LAPORAN PENCAPAIAN PIAGAM PELANGGAN BAGI PERMOHONAN IMPORT &amp; EKSPORT</t>
  </si>
  <si>
    <t>%                                  Capaian Piagam</t>
  </si>
  <si>
    <t xml:space="preserve">: </t>
  </si>
  <si>
    <t>Makluman</t>
  </si>
  <si>
    <t>JUMLAH</t>
  </si>
  <si>
    <t xml:space="preserve">Permohonan Diproses 
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</si>
  <si>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</si>
  <si>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</si>
  <si>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</si>
  <si>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</si>
  <si>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</si>
  <si>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</si>
  <si>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</si>
  <si>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</si>
  <si>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</si>
  <si>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</si>
  <si>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</si>
  <si>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</si>
  <si>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</si>
  <si>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</si>
  <si>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</si>
  <si>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 = (G +H)/A x 100</t>
  </si>
  <si>
    <t>Q =(I+J)/ B x 100</t>
  </si>
  <si>
    <t>Kaunter          (7 Hari Bekerja)</t>
  </si>
  <si>
    <t>Kaunter Reject        (7 hari bekerja)</t>
  </si>
  <si>
    <t>Online             (5 Hari Bekerja)</t>
  </si>
  <si>
    <t>Online  Reject      (5 hari bekerja)</t>
  </si>
  <si>
    <r>
      <t xml:space="preserve">Peratusan Piagam Pelanggan bagi </t>
    </r>
    <r>
      <rPr>
        <u/>
        <sz val="8"/>
        <rFont val="Arial"/>
        <family val="2"/>
      </rPr>
      <t>Kaunter</t>
    </r>
    <r>
      <rPr>
        <sz val="8"/>
        <rFont val="Arial"/>
        <family val="2"/>
      </rPr>
      <t xml:space="preserve"> diambil daripada Permohonan lengkap diterima di  kaunter sehingga AP dicetak</t>
    </r>
  </si>
  <si>
    <r>
      <t xml:space="preserve">Peratusan Piagam Pelanggan bagi </t>
    </r>
    <r>
      <rPr>
        <i/>
        <u/>
        <sz val="8"/>
        <rFont val="Arial"/>
        <family val="2"/>
      </rPr>
      <t>Online</t>
    </r>
    <r>
      <rPr>
        <i/>
        <sz val="8"/>
        <rFont val="Arial"/>
        <family val="2"/>
      </rPr>
      <t xml:space="preserve"> </t>
    </r>
    <r>
      <rPr>
        <sz val="8"/>
        <rFont val="Arial"/>
        <family val="2"/>
      </rPr>
      <t>diambil daripada Permohonan diterima sehingga  AP  diluluskan.</t>
    </r>
  </si>
  <si>
    <t>Eksport: Data daripada e-Permit -Dagangnet</t>
  </si>
  <si>
    <t>CAWANGAN KUALA LUMPUR BAGI BULAN JANUARI 2015</t>
  </si>
  <si>
    <t>CAWANGAN KUALA LUMPUR BAGI BULAN FEBRUARI 2015</t>
  </si>
  <si>
    <t>CAWANGAN KUALA LUMPUR BAGI BULAN MAC 2015</t>
  </si>
  <si>
    <t>CAWANGAN KUALA LUMPUR BAGI BULAN APRIL 2015</t>
  </si>
  <si>
    <t>CAWANGAN KUALA LUMPUR BAGI BULAN MEI 2015</t>
  </si>
  <si>
    <t>CAWANGAN KUALA LUMPUR BAGI BULAN JUN 2015</t>
  </si>
  <si>
    <t>CAWANGAN KUALA LUMPUR BAGI BULAN JULAI 2015</t>
  </si>
  <si>
    <t>CAWANGAN KUALA LUMPUR BAGI BULAN OGOS 2015</t>
  </si>
  <si>
    <t>CAWANGAN KUALA LUMPUR BAGI BULAN SEPT 2015</t>
  </si>
  <si>
    <t>CAWANGAN KUALA LUMPUR BAGI BULAN OKTOBER 2015</t>
  </si>
  <si>
    <t>CAWANGAN KUALA LUMPUR BAGI BULAN NOV 2015</t>
  </si>
  <si>
    <t>CAWANGAN KUALA LUMPUR BAGI BULAN DISEMBER 2015</t>
  </si>
  <si>
    <t>CAWANGAN KUALA LUMPUR BAGI KESELURUHAN TAHUN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</si>
</sst>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8"/>
      <name val="Arial"/>
      <family val="2"/>
    </font>
    <font>
      <i/>
      <u/>
      <sz val="8"/>
      <name val="Arial"/>
      <family val="2"/>
    </font>
    <font>
      <i/>
      <sz val="8"/>
      <name val="Arial"/>
      <family val="2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indexed="10"/>
      <name val="Arial"/>
      <family val="2"/>
    </font>
    <font>
      <b/>
      <sz val="8"/>
      <color rgb="FF0070C0"/>
      <name val="Arial"/>
      <family val="2"/>
    </font>
    <font>
      <b/>
      <sz val="8"/>
      <color indexed="12"/>
      <name val="Arial"/>
      <family val="2"/>
    </font>
    <font>
      <b/>
      <sz val="8"/>
      <color rgb="FF0000FF"/>
      <name val="Arial"/>
      <family val="2"/>
    </font>
    <font>
      <b/>
      <sz val="8"/>
      <color rgb="FF2602BE"/>
      <name val="Arial"/>
      <family val="2"/>
    </font>
    <font>
      <sz val="8"/>
      <color rgb="FF0000FF"/>
      <name val="Arial"/>
      <family val="2"/>
    </font>
    <font>
      <b/>
      <sz val="8"/>
      <color rgb="FFFF0000"/>
      <name val="Arial"/>
      <family val="2"/>
    </font>
    <font>
      <sz val="8"/>
      <color rgb="FF00B050"/>
      <name val="Arial"/>
      <family val="2"/>
    </font>
    <font>
      <sz val="8"/>
      <color theme="1" tint="4.9989318521683403E-2"/>
      <name val="Arial"/>
      <family val="2"/>
    </font>
    <font>
      <sz val="8"/>
      <color rgb="FF3333FF"/>
      <name val="Arial"/>
      <family val="2"/>
    </font>
    <font>
      <sz val="8"/>
      <color rgb="FF0000CC"/>
      <name val="Arial"/>
      <family val="2"/>
    </font>
    <font>
      <sz val="8"/>
      <color rgb="FF006600"/>
      <name val="Arial"/>
      <family val="2"/>
    </font>
    <font>
      <sz val="8"/>
      <color rgb="FF0066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33">
    <xf numFmtId="0" fontId="0" fillId="0" borderId="0" xfId="0"/>
    <xf numFmtId="0" fontId="3" fillId="0" borderId="4" xfId="0" applyFont="1" applyFill="1" applyBorder="1"/>
    <xf numFmtId="0" fontId="3" fillId="0" borderId="4" xfId="0" applyFont="1" applyFill="1" applyBorder="1" applyAlignment="1">
      <alignment horizontal="center"/>
    </xf>
    <xf numFmtId="1" fontId="3" fillId="0" borderId="10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0" fontId="4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25" xfId="0" applyFont="1" applyBorder="1"/>
    <xf numFmtId="0" fontId="3" fillId="0" borderId="0" xfId="0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/>
    </xf>
    <xf numFmtId="0" fontId="3" fillId="6" borderId="1" xfId="0" applyFont="1" applyFill="1" applyBorder="1"/>
    <xf numFmtId="0" fontId="5" fillId="0" borderId="0" xfId="0" applyFont="1" applyFill="1" applyBorder="1"/>
    <xf numFmtId="1" fontId="2" fillId="5" borderId="14" xfId="0" applyNumberFormat="1" applyFont="1" applyFill="1" applyBorder="1" applyAlignment="1">
      <alignment horizontal="center" vertical="center"/>
    </xf>
    <xf numFmtId="1" fontId="2" fillId="5" borderId="15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5" fillId="0" borderId="0" xfId="0" applyFont="1" applyBorder="1" applyProtection="1"/>
    <xf numFmtId="0" fontId="5" fillId="0" borderId="25" xfId="0" applyFont="1" applyBorder="1" applyProtection="1"/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3" borderId="16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wrapText="1"/>
    </xf>
    <xf numFmtId="0" fontId="3" fillId="3" borderId="17" xfId="0" applyFont="1" applyFill="1" applyBorder="1" applyAlignment="1" applyProtection="1">
      <alignment horizontal="center" vertical="center" wrapText="1"/>
    </xf>
    <xf numFmtId="0" fontId="3" fillId="3" borderId="13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Protection="1"/>
    <xf numFmtId="0" fontId="3" fillId="0" borderId="4" xfId="0" applyFont="1" applyFill="1" applyBorder="1" applyAlignment="1" applyProtection="1">
      <alignment horizontal="center"/>
    </xf>
    <xf numFmtId="1" fontId="3" fillId="0" borderId="10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Protection="1"/>
    <xf numFmtId="1" fontId="2" fillId="5" borderId="9" xfId="0" applyNumberFormat="1" applyFont="1" applyFill="1" applyBorder="1" applyAlignment="1" applyProtection="1">
      <alignment horizontal="center" vertical="center"/>
    </xf>
    <xf numFmtId="0" fontId="3" fillId="6" borderId="1" xfId="0" applyFont="1" applyFill="1" applyBorder="1" applyProtection="1"/>
    <xf numFmtId="1" fontId="2" fillId="5" borderId="26" xfId="0" applyNumberFormat="1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/>
    </xf>
    <xf numFmtId="0" fontId="3" fillId="0" borderId="12" xfId="0" applyFont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1" fontId="2" fillId="5" borderId="14" xfId="0" applyNumberFormat="1" applyFont="1" applyFill="1" applyBorder="1" applyAlignment="1" applyProtection="1">
      <alignment horizontal="center" vertical="center"/>
    </xf>
    <xf numFmtId="1" fontId="2" fillId="5" borderId="15" xfId="0" applyNumberFormat="1" applyFont="1" applyFill="1" applyBorder="1" applyAlignment="1" applyProtection="1">
      <alignment horizontal="center" vertical="center"/>
    </xf>
    <xf numFmtId="1" fontId="2" fillId="5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right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center"/>
      <protection locked="0"/>
    </xf>
    <xf numFmtId="0" fontId="10" fillId="0" borderId="1" xfId="0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3" fillId="0" borderId="20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11" fillId="0" borderId="20" xfId="0" applyFont="1" applyFill="1" applyBorder="1" applyAlignment="1" applyProtection="1">
      <alignment horizontal="center"/>
      <protection locked="0"/>
    </xf>
    <xf numFmtId="0" fontId="12" fillId="0" borderId="20" xfId="0" applyFont="1" applyFill="1" applyBorder="1" applyAlignment="1" applyProtection="1">
      <alignment horizontal="center"/>
      <protection locked="0"/>
    </xf>
    <xf numFmtId="0" fontId="13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3" fillId="0" borderId="1" xfId="1" applyFont="1" applyFill="1" applyBorder="1" applyAlignment="1" applyProtection="1">
      <alignment horizontal="center"/>
      <protection locked="0"/>
    </xf>
    <xf numFmtId="0" fontId="10" fillId="0" borderId="1" xfId="1" quotePrefix="1" applyFont="1" applyFill="1" applyBorder="1" applyAlignment="1" applyProtection="1">
      <alignment horizontal="center"/>
      <protection locked="0"/>
    </xf>
    <xf numFmtId="0" fontId="11" fillId="0" borderId="1" xfId="1" applyFont="1" applyFill="1" applyBorder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13" fillId="0" borderId="1" xfId="1" applyFont="1" applyBorder="1" applyAlignment="1" applyProtection="1">
      <alignment horizontal="center"/>
      <protection locked="0"/>
    </xf>
    <xf numFmtId="0" fontId="3" fillId="0" borderId="1" xfId="1" quotePrefix="1" applyFont="1" applyFill="1" applyBorder="1" applyAlignment="1" applyProtection="1">
      <alignment horizontal="center"/>
      <protection locked="0"/>
    </xf>
    <xf numFmtId="0" fontId="15" fillId="0" borderId="1" xfId="1" applyFont="1" applyFill="1" applyBorder="1" applyAlignment="1" applyProtection="1">
      <alignment horizontal="center"/>
      <protection locked="0"/>
    </xf>
    <xf numFmtId="0" fontId="11" fillId="0" borderId="1" xfId="1" quotePrefix="1" applyFont="1" applyFill="1" applyBorder="1" applyAlignment="1" applyProtection="1">
      <alignment horizontal="center"/>
      <protection locked="0"/>
    </xf>
    <xf numFmtId="0" fontId="14" fillId="0" borderId="1" xfId="1" applyFont="1" applyFill="1" applyBorder="1" applyAlignment="1" applyProtection="1">
      <alignment horizontal="center"/>
      <protection locked="0"/>
    </xf>
    <xf numFmtId="0" fontId="3" fillId="0" borderId="1" xfId="1" quotePrefix="1" applyFont="1" applyBorder="1" applyAlignment="1" applyProtection="1">
      <alignment horizontal="center"/>
      <protection locked="0"/>
    </xf>
    <xf numFmtId="0" fontId="13" fillId="0" borderId="1" xfId="1" quotePrefix="1" applyFont="1" applyBorder="1" applyAlignment="1" applyProtection="1">
      <alignment horizontal="center"/>
      <protection locked="0"/>
    </xf>
    <xf numFmtId="0" fontId="16" fillId="0" borderId="1" xfId="1" quotePrefix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7" fillId="0" borderId="1" xfId="0" applyFont="1" applyBorder="1" applyAlignment="1" applyProtection="1">
      <alignment horizontal="center"/>
      <protection locked="0"/>
    </xf>
    <xf numFmtId="0" fontId="17" fillId="0" borderId="1" xfId="0" applyFont="1" applyFill="1" applyBorder="1" applyAlignment="1" applyProtection="1">
      <alignment horizontal="center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quotePrefix="1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4" xfId="0" quotePrefix="1" applyFont="1" applyFill="1" applyBorder="1" applyAlignment="1" applyProtection="1">
      <alignment horizontal="center" vertical="center"/>
      <protection locked="0"/>
    </xf>
    <xf numFmtId="0" fontId="19" fillId="0" borderId="20" xfId="0" applyFont="1" applyFill="1" applyBorder="1" applyAlignment="1" applyProtection="1">
      <alignment horizontal="center" vertical="center" wrapText="1"/>
      <protection locked="0"/>
    </xf>
    <xf numFmtId="0" fontId="18" fillId="7" borderId="1" xfId="0" applyFont="1" applyFill="1" applyBorder="1" applyAlignment="1" applyProtection="1">
      <alignment horizontal="center"/>
      <protection locked="0"/>
    </xf>
    <xf numFmtId="0" fontId="18" fillId="7" borderId="1" xfId="0" quotePrefix="1" applyFont="1" applyFill="1" applyBorder="1" applyAlignment="1" applyProtection="1">
      <alignment horizontal="center"/>
      <protection locked="0"/>
    </xf>
    <xf numFmtId="0" fontId="18" fillId="0" borderId="1" xfId="0" quotePrefix="1" applyFont="1" applyFill="1" applyBorder="1" applyAlignment="1" applyProtection="1">
      <alignment horizontal="center"/>
      <protection locked="0"/>
    </xf>
    <xf numFmtId="0" fontId="18" fillId="0" borderId="1" xfId="0" applyFont="1" applyFill="1" applyBorder="1" applyAlignment="1" applyProtection="1">
      <alignment horizontal="center"/>
      <protection locked="0"/>
    </xf>
    <xf numFmtId="0" fontId="20" fillId="0" borderId="1" xfId="0" quotePrefix="1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/>
      <protection locked="0"/>
    </xf>
    <xf numFmtId="0" fontId="21" fillId="0" borderId="1" xfId="0" quotePrefix="1" applyFont="1" applyFill="1" applyBorder="1" applyAlignment="1" applyProtection="1">
      <alignment horizontal="center" vertical="center" wrapText="1"/>
      <protection locked="0"/>
    </xf>
    <xf numFmtId="0" fontId="18" fillId="8" borderId="1" xfId="0" applyFont="1" applyFill="1" applyBorder="1" applyAlignment="1" applyProtection="1">
      <alignment horizontal="center"/>
      <protection locked="0"/>
    </xf>
    <xf numFmtId="0" fontId="18" fillId="8" borderId="1" xfId="0" quotePrefix="1" applyFont="1" applyFill="1" applyBorder="1" applyAlignment="1" applyProtection="1">
      <alignment horizontal="center" vertical="center" wrapText="1"/>
      <protection locked="0"/>
    </xf>
    <xf numFmtId="0" fontId="20" fillId="8" borderId="1" xfId="0" quotePrefix="1" applyFont="1" applyFill="1" applyBorder="1" applyAlignment="1" applyProtection="1">
      <alignment horizontal="center" vertical="center" wrapText="1"/>
      <protection locked="0"/>
    </xf>
    <xf numFmtId="0" fontId="18" fillId="8" borderId="1" xfId="0" quotePrefix="1" applyFont="1" applyFill="1" applyBorder="1" applyAlignment="1" applyProtection="1">
      <alignment horizontal="center"/>
      <protection locked="0"/>
    </xf>
    <xf numFmtId="0" fontId="3" fillId="0" borderId="0" xfId="0" applyFont="1" applyBorder="1"/>
    <xf numFmtId="0" fontId="19" fillId="9" borderId="20" xfId="0" applyFont="1" applyFill="1" applyBorder="1" applyAlignment="1" applyProtection="1">
      <alignment horizontal="center" vertical="center" wrapText="1"/>
      <protection locked="0"/>
    </xf>
    <xf numFmtId="0" fontId="22" fillId="10" borderId="1" xfId="0" applyFont="1" applyFill="1" applyBorder="1" applyAlignment="1" applyProtection="1">
      <alignment horizontal="center" vertical="center" wrapText="1"/>
      <protection locked="0"/>
    </xf>
    <xf numFmtId="0" fontId="22" fillId="10" borderId="1" xfId="0" quotePrefix="1" applyFont="1" applyFill="1" applyBorder="1" applyAlignment="1" applyProtection="1">
      <alignment horizontal="center"/>
      <protection locked="0"/>
    </xf>
    <xf numFmtId="0" fontId="22" fillId="10" borderId="4" xfId="0" applyFont="1" applyFill="1" applyBorder="1" applyAlignment="1" applyProtection="1">
      <alignment horizontal="center" vertical="center" wrapText="1"/>
      <protection locked="0"/>
    </xf>
    <xf numFmtId="0" fontId="22" fillId="10" borderId="1" xfId="0" quotePrefix="1" applyFont="1" applyFill="1" applyBorder="1" applyAlignment="1" applyProtection="1">
      <alignment horizontal="center" vertical="center" wrapText="1"/>
      <protection locked="0"/>
    </xf>
    <xf numFmtId="0" fontId="22" fillId="10" borderId="1" xfId="0" applyFont="1" applyFill="1" applyBorder="1" applyAlignment="1" applyProtection="1">
      <alignment horizontal="center"/>
      <protection locked="0"/>
    </xf>
    <xf numFmtId="0" fontId="3" fillId="0" borderId="1" xfId="0" quotePrefix="1" applyFont="1" applyFill="1" applyBorder="1" applyAlignment="1" applyProtection="1">
      <alignment horizontal="center" vertical="center"/>
      <protection locked="0"/>
    </xf>
    <xf numFmtId="0" fontId="22" fillId="7" borderId="1" xfId="0" applyFont="1" applyFill="1" applyBorder="1" applyAlignment="1" applyProtection="1">
      <alignment horizontal="center" vertical="center" wrapText="1"/>
      <protection locked="0"/>
    </xf>
    <xf numFmtId="0" fontId="22" fillId="7" borderId="1" xfId="0" quotePrefix="1" applyFont="1" applyFill="1" applyBorder="1" applyAlignment="1" applyProtection="1">
      <alignment horizontal="center"/>
      <protection locked="0"/>
    </xf>
    <xf numFmtId="0" fontId="22" fillId="7" borderId="1" xfId="0" quotePrefix="1" applyFont="1" applyFill="1" applyBorder="1" applyAlignment="1" applyProtection="1">
      <alignment horizontal="center" vertical="center" wrapText="1"/>
      <protection locked="0"/>
    </xf>
    <xf numFmtId="0" fontId="22" fillId="7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quotePrefix="1" applyFont="1" applyFill="1" applyBorder="1" applyAlignment="1" applyProtection="1">
      <alignment horizontal="center"/>
      <protection locked="0"/>
    </xf>
    <xf numFmtId="0" fontId="22" fillId="7" borderId="1" xfId="0" applyFont="1" applyFill="1" applyBorder="1" applyAlignment="1" applyProtection="1">
      <alignment horizontal="center"/>
      <protection locked="0"/>
    </xf>
    <xf numFmtId="0" fontId="19" fillId="9" borderId="20" xfId="0" applyFont="1" applyFill="1" applyBorder="1" applyAlignment="1" applyProtection="1">
      <alignment horizontal="center" vertical="center" wrapText="1"/>
      <protection locked="0"/>
    </xf>
    <xf numFmtId="0" fontId="20" fillId="11" borderId="1" xfId="0" quotePrefix="1" applyFont="1" applyFill="1" applyBorder="1" applyAlignment="1" applyProtection="1">
      <alignment horizontal="center" vertical="center" wrapText="1"/>
      <protection locked="0"/>
    </xf>
    <xf numFmtId="0" fontId="21" fillId="11" borderId="1" xfId="0" quotePrefix="1" applyFont="1" applyFill="1" applyBorder="1" applyAlignment="1" applyProtection="1">
      <alignment horizontal="center" vertical="center" wrapText="1"/>
      <protection locked="0"/>
    </xf>
    <xf numFmtId="0" fontId="19" fillId="9" borderId="20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/>
    </xf>
    <xf numFmtId="0" fontId="22" fillId="7" borderId="1" xfId="0" applyFont="1" applyFill="1" applyBorder="1" applyAlignment="1">
      <alignment horizontal="center" vertical="center" wrapText="1"/>
    </xf>
    <xf numFmtId="0" fontId="22" fillId="7" borderId="1" xfId="0" quotePrefix="1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/>
    </xf>
    <xf numFmtId="0" fontId="22" fillId="7" borderId="1" xfId="0" quotePrefix="1" applyFont="1" applyFill="1" applyBorder="1" applyAlignment="1">
      <alignment horizontal="center"/>
    </xf>
    <xf numFmtId="0" fontId="22" fillId="7" borderId="4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19" fillId="0" borderId="4" xfId="0" quotePrefix="1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 wrapText="1"/>
    </xf>
    <xf numFmtId="0" fontId="19" fillId="9" borderId="20" xfId="0" applyFont="1" applyFill="1" applyBorder="1" applyAlignment="1">
      <alignment horizontal="center" vertical="center" wrapText="1"/>
    </xf>
    <xf numFmtId="0" fontId="22" fillId="10" borderId="1" xfId="0" quotePrefix="1" applyFont="1" applyFill="1" applyBorder="1" applyAlignment="1">
      <alignment horizontal="center"/>
    </xf>
    <xf numFmtId="0" fontId="23" fillId="10" borderId="1" xfId="0" quotePrefix="1" applyFont="1" applyFill="1" applyBorder="1" applyAlignment="1">
      <alignment horizontal="center"/>
    </xf>
    <xf numFmtId="0" fontId="22" fillId="7" borderId="4" xfId="0" applyFont="1" applyFill="1" applyBorder="1" applyAlignment="1">
      <alignment horizontal="center"/>
    </xf>
    <xf numFmtId="0" fontId="22" fillId="10" borderId="4" xfId="0" quotePrefix="1" applyFont="1" applyFill="1" applyBorder="1" applyAlignment="1">
      <alignment horizontal="center"/>
    </xf>
    <xf numFmtId="0" fontId="22" fillId="7" borderId="20" xfId="0" applyFont="1" applyFill="1" applyBorder="1" applyAlignment="1">
      <alignment horizontal="center" vertical="center" wrapText="1"/>
    </xf>
    <xf numFmtId="0" fontId="20" fillId="11" borderId="4" xfId="0" quotePrefix="1" applyFont="1" applyFill="1" applyBorder="1" applyAlignment="1">
      <alignment horizontal="center" vertical="center" wrapText="1"/>
    </xf>
    <xf numFmtId="0" fontId="22" fillId="7" borderId="20" xfId="0" applyFont="1" applyFill="1" applyBorder="1" applyAlignment="1">
      <alignment horizontal="center"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20" fillId="11" borderId="1" xfId="0" quotePrefix="1" applyFont="1" applyFill="1" applyBorder="1" applyAlignment="1">
      <alignment horizontal="center" vertical="center" wrapText="1"/>
    </xf>
    <xf numFmtId="0" fontId="21" fillId="11" borderId="1" xfId="0" applyFont="1" applyFill="1" applyBorder="1" applyAlignment="1">
      <alignment horizontal="center" vertical="center"/>
    </xf>
    <xf numFmtId="0" fontId="20" fillId="11" borderId="4" xfId="0" quotePrefix="1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1" xfId="0" quotePrefix="1" applyFont="1" applyFill="1" applyBorder="1" applyAlignment="1">
      <alignment horizontal="center"/>
    </xf>
    <xf numFmtId="0" fontId="22" fillId="7" borderId="1" xfId="0" applyFont="1" applyFill="1" applyBorder="1" applyAlignment="1">
      <alignment horizontal="center" vertical="center" wrapText="1"/>
    </xf>
    <xf numFmtId="0" fontId="22" fillId="7" borderId="1" xfId="0" quotePrefix="1" applyFont="1" applyFill="1" applyBorder="1" applyAlignment="1">
      <alignment horizontal="center"/>
    </xf>
    <xf numFmtId="0" fontId="20" fillId="11" borderId="1" xfId="0" quotePrefix="1" applyFont="1" applyFill="1" applyBorder="1" applyAlignment="1">
      <alignment horizontal="center" vertical="center" wrapText="1"/>
    </xf>
    <xf numFmtId="0" fontId="20" fillId="11" borderId="4" xfId="0" quotePrefix="1" applyFont="1" applyFill="1" applyBorder="1" applyAlignment="1">
      <alignment horizontal="center" vertical="center" wrapText="1"/>
    </xf>
    <xf numFmtId="0" fontId="20" fillId="11" borderId="1" xfId="0" quotePrefix="1" applyFont="1" applyFill="1" applyBorder="1" applyAlignment="1">
      <alignment horizontal="center" vertical="center" wrapText="1"/>
    </xf>
    <xf numFmtId="0" fontId="20" fillId="11" borderId="4" xfId="0" quotePrefix="1" applyFont="1" applyFill="1" applyBorder="1" applyAlignment="1">
      <alignment horizontal="center" vertical="center" wrapText="1"/>
    </xf>
    <xf numFmtId="0" fontId="22" fillId="7" borderId="2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9" fillId="9" borderId="20" xfId="0" applyFont="1" applyFill="1" applyBorder="1" applyAlignment="1" applyProtection="1">
      <alignment horizontal="center" vertical="center" wrapText="1"/>
      <protection locked="0"/>
    </xf>
    <xf numFmtId="0" fontId="19" fillId="9" borderId="2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center" vertical="center"/>
      <protection locked="0"/>
    </xf>
    <xf numFmtId="0" fontId="3" fillId="0" borderId="21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1" fontId="2" fillId="5" borderId="26" xfId="0" applyNumberFormat="1" applyFont="1" applyFill="1" applyBorder="1" applyAlignment="1" applyProtection="1">
      <alignment horizontal="center" vertical="center"/>
    </xf>
    <xf numFmtId="1" fontId="2" fillId="5" borderId="27" xfId="0" applyNumberFormat="1" applyFont="1" applyFill="1" applyBorder="1" applyAlignment="1" applyProtection="1">
      <alignment horizontal="center" vertical="center"/>
    </xf>
    <xf numFmtId="1" fontId="2" fillId="5" borderId="28" xfId="0" applyNumberFormat="1" applyFont="1" applyFill="1" applyBorder="1" applyAlignment="1" applyProtection="1">
      <alignment horizontal="center" vertical="center"/>
    </xf>
    <xf numFmtId="0" fontId="3" fillId="2" borderId="22" xfId="0" applyFont="1" applyFill="1" applyBorder="1" applyAlignment="1" applyProtection="1">
      <alignment horizontal="center" vertical="center" wrapText="1"/>
    </xf>
    <xf numFmtId="0" fontId="3" fillId="2" borderId="23" xfId="0" applyFont="1" applyFill="1" applyBorder="1" applyAlignment="1" applyProtection="1">
      <alignment horizontal="center" vertical="center" wrapText="1"/>
    </xf>
    <xf numFmtId="0" fontId="19" fillId="9" borderId="20" xfId="0" applyFont="1" applyFill="1" applyBorder="1" applyAlignment="1">
      <alignment horizontal="center" vertical="center" wrapText="1"/>
    </xf>
    <xf numFmtId="0" fontId="19" fillId="9" borderId="21" xfId="0" applyFont="1" applyFill="1" applyBorder="1" applyAlignment="1">
      <alignment horizontal="center" vertical="center" wrapText="1"/>
    </xf>
    <xf numFmtId="0" fontId="19" fillId="9" borderId="4" xfId="0" applyFont="1" applyFill="1" applyBorder="1" applyAlignment="1">
      <alignment horizontal="center" vertical="center" wrapText="1"/>
    </xf>
    <xf numFmtId="0" fontId="3" fillId="0" borderId="20" xfId="0" quotePrefix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" fontId="2" fillId="5" borderId="10" xfId="0" applyNumberFormat="1" applyFont="1" applyFill="1" applyBorder="1" applyAlignment="1" applyProtection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19" fillId="9" borderId="20" xfId="0" quotePrefix="1" applyFont="1" applyFill="1" applyBorder="1" applyAlignment="1">
      <alignment horizontal="center" vertical="center"/>
    </xf>
    <xf numFmtId="0" fontId="3" fillId="2" borderId="18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wrapText="1"/>
    </xf>
    <xf numFmtId="0" fontId="3" fillId="2" borderId="17" xfId="0" applyFont="1" applyFill="1" applyBorder="1" applyAlignment="1" applyProtection="1">
      <alignment horizontal="center" wrapText="1"/>
    </xf>
    <xf numFmtId="0" fontId="3" fillId="2" borderId="29" xfId="0" applyFont="1" applyFill="1" applyBorder="1" applyAlignment="1" applyProtection="1">
      <alignment horizontal="center" wrapText="1"/>
    </xf>
    <xf numFmtId="0" fontId="3" fillId="2" borderId="24" xfId="0" applyFont="1" applyFill="1" applyBorder="1" applyAlignment="1" applyProtection="1">
      <alignment horizontal="center" wrapText="1"/>
    </xf>
    <xf numFmtId="0" fontId="19" fillId="0" borderId="20" xfId="0" quotePrefix="1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/>
    </xf>
    <xf numFmtId="0" fontId="3" fillId="0" borderId="20" xfId="1" applyFont="1" applyFill="1" applyBorder="1" applyAlignment="1" applyProtection="1">
      <alignment horizontal="center" vertical="center"/>
      <protection locked="0"/>
    </xf>
    <xf numFmtId="0" fontId="3" fillId="0" borderId="21" xfId="1" applyFont="1" applyFill="1" applyBorder="1" applyAlignment="1" applyProtection="1">
      <alignment horizontal="center" vertical="center"/>
      <protection locked="0"/>
    </xf>
    <xf numFmtId="0" fontId="3" fillId="0" borderId="20" xfId="1" quotePrefix="1" applyFont="1" applyFill="1" applyBorder="1" applyAlignment="1" applyProtection="1">
      <alignment horizontal="center" vertical="center"/>
      <protection locked="0"/>
    </xf>
    <xf numFmtId="0" fontId="3" fillId="0" borderId="21" xfId="1" quotePrefix="1" applyFont="1" applyFill="1" applyBorder="1" applyAlignment="1" applyProtection="1">
      <alignment horizontal="center" vertical="center"/>
      <protection locked="0"/>
    </xf>
    <xf numFmtId="0" fontId="22" fillId="7" borderId="4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22" fillId="7" borderId="20" xfId="0" applyFont="1" applyFill="1" applyBorder="1" applyAlignment="1">
      <alignment horizontal="center" vertical="center" wrapText="1"/>
    </xf>
    <xf numFmtId="0" fontId="22" fillId="7" borderId="21" xfId="0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/>
      <protection locked="0"/>
    </xf>
    <xf numFmtId="0" fontId="22" fillId="7" borderId="20" xfId="0" applyFont="1" applyFill="1" applyBorder="1" applyAlignment="1">
      <alignment horizontal="center" vertical="center"/>
    </xf>
    <xf numFmtId="0" fontId="22" fillId="7" borderId="21" xfId="0" applyFont="1" applyFill="1" applyBorder="1" applyAlignment="1">
      <alignment horizontal="center" vertical="center"/>
    </xf>
    <xf numFmtId="0" fontId="3" fillId="0" borderId="20" xfId="0" quotePrefix="1" applyFont="1" applyFill="1" applyBorder="1" applyAlignment="1" applyProtection="1">
      <alignment horizontal="center" vertical="center"/>
      <protection locked="0"/>
    </xf>
    <xf numFmtId="0" fontId="19" fillId="0" borderId="20" xfId="0" applyFont="1" applyFill="1" applyBorder="1" applyAlignment="1" applyProtection="1">
      <alignment horizontal="center" vertical="center"/>
      <protection locked="0"/>
    </xf>
    <xf numFmtId="0" fontId="19" fillId="0" borderId="21" xfId="0" applyFont="1" applyFill="1" applyBorder="1" applyAlignment="1" applyProtection="1">
      <alignment horizontal="center" vertical="center"/>
      <protection locked="0"/>
    </xf>
    <xf numFmtId="0" fontId="19" fillId="0" borderId="20" xfId="0" applyFont="1" applyFill="1" applyBorder="1" applyAlignment="1" applyProtection="1">
      <alignment horizontal="center" vertical="center" wrapText="1"/>
      <protection locked="0"/>
    </xf>
    <xf numFmtId="0" fontId="19" fillId="0" borderId="21" xfId="0" applyFont="1" applyFill="1" applyBorder="1" applyAlignment="1" applyProtection="1">
      <alignment horizontal="center" vertical="center" wrapText="1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19" fillId="7" borderId="20" xfId="0" applyFont="1" applyFill="1" applyBorder="1" applyAlignment="1" applyProtection="1">
      <alignment horizontal="center" vertical="center"/>
      <protection locked="0"/>
    </xf>
    <xf numFmtId="0" fontId="19" fillId="7" borderId="21" xfId="0" applyFont="1" applyFill="1" applyBorder="1" applyAlignment="1" applyProtection="1">
      <alignment horizontal="center" vertical="center"/>
      <protection locked="0"/>
    </xf>
    <xf numFmtId="0" fontId="19" fillId="7" borderId="4" xfId="0" applyFont="1" applyFill="1" applyBorder="1" applyAlignment="1" applyProtection="1">
      <alignment horizontal="center" vertical="center"/>
      <protection locked="0"/>
    </xf>
    <xf numFmtId="0" fontId="3" fillId="0" borderId="20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9" fillId="8" borderId="20" xfId="0" applyFont="1" applyFill="1" applyBorder="1" applyAlignment="1" applyProtection="1">
      <alignment horizontal="center" vertical="center"/>
      <protection locked="0"/>
    </xf>
    <xf numFmtId="0" fontId="19" fillId="8" borderId="21" xfId="0" applyFont="1" applyFill="1" applyBorder="1" applyAlignment="1" applyProtection="1">
      <alignment horizontal="center" vertical="center"/>
      <protection locked="0"/>
    </xf>
    <xf numFmtId="0" fontId="19" fillId="8" borderId="4" xfId="0" applyFont="1" applyFill="1" applyBorder="1" applyAlignment="1" applyProtection="1">
      <alignment horizontal="center" vertical="center"/>
      <protection locked="0"/>
    </xf>
    <xf numFmtId="0" fontId="19" fillId="9" borderId="20" xfId="0" applyFont="1" applyFill="1" applyBorder="1" applyAlignment="1" applyProtection="1">
      <alignment horizontal="center" vertical="center"/>
      <protection locked="0"/>
    </xf>
    <xf numFmtId="0" fontId="19" fillId="9" borderId="21" xfId="0" applyFont="1" applyFill="1" applyBorder="1" applyAlignment="1" applyProtection="1">
      <alignment horizontal="center" vertical="center"/>
      <protection locked="0"/>
    </xf>
    <xf numFmtId="0" fontId="19" fillId="9" borderId="20" xfId="0" applyFont="1" applyFill="1" applyBorder="1" applyAlignment="1" applyProtection="1">
      <alignment horizontal="center" vertical="center" wrapText="1"/>
      <protection locked="0"/>
    </xf>
    <xf numFmtId="0" fontId="19" fillId="9" borderId="21" xfId="0" applyFont="1" applyFill="1" applyBorder="1" applyAlignment="1" applyProtection="1">
      <alignment horizontal="center" vertical="center" wrapText="1"/>
      <protection locked="0"/>
    </xf>
    <xf numFmtId="0" fontId="19" fillId="9" borderId="4" xfId="0" applyFont="1" applyFill="1" applyBorder="1" applyAlignment="1" applyProtection="1">
      <alignment horizontal="center" vertical="center" wrapText="1"/>
      <protection locked="0"/>
    </xf>
    <xf numFmtId="0" fontId="19" fillId="9" borderId="4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" fontId="2" fillId="5" borderId="26" xfId="0" applyNumberFormat="1" applyFont="1" applyFill="1" applyBorder="1" applyAlignment="1">
      <alignment horizontal="center" vertical="center"/>
    </xf>
    <xf numFmtId="1" fontId="2" fillId="5" borderId="27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wrapText="1"/>
    </xf>
    <xf numFmtId="0" fontId="3" fillId="2" borderId="29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1" fontId="2" fillId="5" borderId="1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openxmlformats.org/officeDocument/2006/relationships/worksheet" Target="worksheets/sheet11.xml"/><Relationship Id="rId18" Type="http://schemas.openxmlformats.org/officeDocument/2006/relationships/styles" Target="styles.xml"/><Relationship Id="rId3" Type="http://schemas.openxmlformats.org/officeDocument/2006/relationships/worksheet" Target="worksheets/sheet1.xml"/><Relationship Id="rId7" Type="http://schemas.openxmlformats.org/officeDocument/2006/relationships/worksheet" Target="worksheets/sheet5.xml"/><Relationship Id="rId12" Type="http://schemas.openxmlformats.org/officeDocument/2006/relationships/worksheet" Target="worksheets/sheet10.xml"/><Relationship Id="rId17" Type="http://schemas.openxmlformats.org/officeDocument/2006/relationships/theme" Target="theme/theme1.xml"/><Relationship Id="rId2" Type="http://schemas.openxmlformats.org/officeDocument/2006/relationships/chartsheet" Target="chart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4.xml"/><Relationship Id="rId11" Type="http://schemas.openxmlformats.org/officeDocument/2006/relationships/worksheet" Target="worksheets/sheet9.xml"/><Relationship Id="rId5" Type="http://schemas.openxmlformats.org/officeDocument/2006/relationships/worksheet" Target="worksheets/sheet3.xml"/><Relationship Id="rId15" Type="http://schemas.openxmlformats.org/officeDocument/2006/relationships/worksheet" Target="worksheets/sheet13.xml"/><Relationship Id="rId10" Type="http://schemas.openxmlformats.org/officeDocument/2006/relationships/worksheet" Target="worksheets/sheet8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14" Type="http://schemas.openxmlformats.org/officeDocument/2006/relationships/worksheet" Target="worksheets/sheet1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0"/>
    </mc:Choice>
    <mc:Fallback>
      <c:style val="40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2.4545455423960482E-2"/>
                  <c:y val="0.10226086396380073"/>
                </c:manualLayout>
              </c:layout>
              <c:tx>
                <c:rich>
                  <a:bodyPr/>
                  <a:lstStyle/>
                  <a:p>
                    <a:r>
                      <a:rPr lang="en-US" sz="1400" b="1">
                        <a:latin typeface="Arial" pitchFamily="34" charset="0"/>
                        <a:cs typeface="Arial" pitchFamily="34" charset="0"/>
                      </a:rPr>
                      <a:t>99 %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PPPP</c:v>
              </c:pt>
            </c:strLit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1"/>
          <c:order val="1"/>
          <c:invertIfNegative val="0"/>
          <c:dLbls>
            <c:dLbl>
              <c:idx val="0"/>
              <c:layout>
                <c:manualLayout>
                  <c:x val="2.863636466128721E-2"/>
                  <c:y val="9.3913038334102666E-2"/>
                </c:manualLayout>
              </c:layout>
              <c:tx>
                <c:rich>
                  <a:bodyPr/>
                  <a:lstStyle/>
                  <a:p>
                    <a:r>
                      <a:rPr lang="en-US" sz="1400" b="1">
                        <a:latin typeface="Arial" pitchFamily="34" charset="0"/>
                        <a:cs typeface="Arial" pitchFamily="34" charset="0"/>
                      </a:rPr>
                      <a:t>82 %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"/>
              <c:pt idx="0">
                <c:v>PPPP</c:v>
              </c:pt>
            </c:strLit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91936256"/>
        <c:axId val="91937792"/>
        <c:axId val="0"/>
      </c:bar3DChart>
      <c:catAx>
        <c:axId val="91936256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91937792"/>
        <c:crosses val="autoZero"/>
        <c:auto val="1"/>
        <c:lblAlgn val="ctr"/>
        <c:lblOffset val="100"/>
        <c:noMultiLvlLbl val="0"/>
      </c:catAx>
      <c:valAx>
        <c:axId val="91937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1936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446551054155164"/>
          <c:y val="0.82680713289715935"/>
          <c:w val="9.949928774156358E-2"/>
          <c:h val="8.9670765372364875E-2"/>
        </c:manualLayout>
      </c:layout>
      <c:overlay val="0"/>
      <c:txPr>
        <a:bodyPr/>
        <a:lstStyle/>
        <a:p>
          <a:pPr>
            <a:defRPr sz="1400" b="1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7"/>
    </mc:Choice>
    <mc:Fallback>
      <c:style val="37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2.863636466128721E-2"/>
                  <c:y val="0.10226086396380073"/>
                </c:manualLayout>
              </c:layout>
              <c:tx>
                <c:rich>
                  <a:bodyPr/>
                  <a:lstStyle/>
                  <a:p>
                    <a:r>
                      <a:rPr lang="en-US" sz="1400" b="1">
                        <a:latin typeface="Arial" pitchFamily="34" charset="0"/>
                        <a:cs typeface="Arial" pitchFamily="34" charset="0"/>
                      </a:rPr>
                      <a:t>79 %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1"/>
          <c:order val="1"/>
          <c:invertIfNegative val="0"/>
          <c:dLbls>
            <c:dLbl>
              <c:idx val="0"/>
              <c:layout>
                <c:manualLayout>
                  <c:x val="2.863636466128721E-2"/>
                  <c:y val="0.10852173318607428"/>
                </c:manualLayout>
              </c:layout>
              <c:tx>
                <c:rich>
                  <a:bodyPr/>
                  <a:lstStyle/>
                  <a:p>
                    <a:r>
                      <a:rPr lang="en-US" sz="1400" b="1">
                        <a:latin typeface="Arial" pitchFamily="34" charset="0"/>
                        <a:cs typeface="Arial" pitchFamily="34" charset="0"/>
                      </a:rPr>
                      <a:t>94 %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99518720"/>
        <c:axId val="99524608"/>
        <c:axId val="0"/>
      </c:bar3DChart>
      <c:catAx>
        <c:axId val="99518720"/>
        <c:scaling>
          <c:orientation val="minMax"/>
        </c:scaling>
        <c:delete val="1"/>
        <c:axPos val="b"/>
        <c:majorGridlines/>
        <c:minorGridlines/>
        <c:numFmt formatCode="@" sourceLinked="1"/>
        <c:majorTickMark val="out"/>
        <c:minorTickMark val="none"/>
        <c:tickLblPos val="nextTo"/>
        <c:crossAx val="99524608"/>
        <c:crosses val="autoZero"/>
        <c:auto val="1"/>
        <c:lblAlgn val="ctr"/>
        <c:lblOffset val="100"/>
        <c:noMultiLvlLbl val="0"/>
      </c:catAx>
      <c:valAx>
        <c:axId val="99524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518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896149583909045"/>
          <c:y val="0.83231532904966188"/>
          <c:w val="9.949928774156358E-2"/>
          <c:h val="8.9670765372364875E-2"/>
        </c:manualLayout>
      </c:layout>
      <c:overlay val="0"/>
      <c:txPr>
        <a:bodyPr/>
        <a:lstStyle/>
        <a:p>
          <a:pPr>
            <a:defRPr sz="1400" b="1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8" workbookViewId="0" zoomToFit="1"/>
  </sheetViews>
  <pageMargins left="0.7" right="0.7" top="0.75" bottom="0.75" header="0.3" footer="0.3"/>
  <pageSetup paperSize="9" orientation="landscape" horizontalDpi="4800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pageSetup paperSize="9" orientation="landscape" horizontalDpi="480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8541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0.53219</cdr:x>
      <cdr:y>0.06671</cdr:y>
    </cdr:from>
    <cdr:to>
      <cdr:x>0.86671</cdr:x>
      <cdr:y>0.23065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956432" y="405984"/>
          <a:ext cx="3115496" cy="9976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ms-MY" sz="1400" b="1">
              <a:latin typeface="Arial" pitchFamily="34" charset="0"/>
              <a:cs typeface="Arial" pitchFamily="34" charset="0"/>
            </a:rPr>
            <a:t>PENCAPAIAN PIAGAM</a:t>
          </a:r>
          <a:r>
            <a:rPr lang="ms-MY" sz="1400" b="1" baseline="0">
              <a:latin typeface="Arial" pitchFamily="34" charset="0"/>
              <a:cs typeface="Arial" pitchFamily="34" charset="0"/>
            </a:rPr>
            <a:t> PELANGGAN PERMOHONAN EKSPORT TAHUN 2012</a:t>
          </a:r>
          <a:endParaRPr lang="ms-MY" sz="1400" b="1">
            <a:latin typeface="Arial" pitchFamily="34" charset="0"/>
            <a:cs typeface="Arial" pitchFamily="34" charset="0"/>
          </a:endParaRPr>
        </a:p>
      </cdr:txBody>
    </cdr:sp>
  </cdr:relSizeAnchor>
  <cdr:relSizeAnchor xmlns:cdr="http://schemas.openxmlformats.org/drawingml/2006/chartDrawing">
    <cdr:from>
      <cdr:x>0.32458</cdr:x>
      <cdr:y>0.90545</cdr:y>
    </cdr:from>
    <cdr:to>
      <cdr:x>0.57955</cdr:x>
      <cdr:y>0.96812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022952" y="5510037"/>
          <a:ext cx="2374548" cy="381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ms-MY" sz="1400" b="1">
              <a:latin typeface="Arial" pitchFamily="34" charset="0"/>
              <a:cs typeface="Arial" pitchFamily="34" charset="0"/>
            </a:rPr>
            <a:t>PERATUS PENCAPAIAN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8541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0.03985</cdr:x>
      <cdr:y>0.0459</cdr:y>
    </cdr:from>
    <cdr:to>
      <cdr:x>0.42611</cdr:x>
      <cdr:y>0.20984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37713" y="211659"/>
          <a:ext cx="3273255" cy="7559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ms-MY" sz="1400" b="1">
              <a:latin typeface="Arial" pitchFamily="34" charset="0"/>
              <a:cs typeface="Arial" pitchFamily="34" charset="0"/>
            </a:rPr>
            <a:t>PENCAPAIAN PIAGAM</a:t>
          </a:r>
          <a:r>
            <a:rPr lang="ms-MY" sz="1400" b="1" baseline="0">
              <a:latin typeface="Arial" pitchFamily="34" charset="0"/>
              <a:cs typeface="Arial" pitchFamily="34" charset="0"/>
            </a:rPr>
            <a:t> PELANGGAN PERMOHONAN IMPORT TAHUN 2012</a:t>
          </a:r>
          <a:endParaRPr lang="ms-MY" sz="1400" b="1">
            <a:latin typeface="Arial" pitchFamily="34" charset="0"/>
            <a:cs typeface="Arial" pitchFamily="34" charset="0"/>
          </a:endParaRPr>
        </a:p>
      </cdr:txBody>
    </cdr:sp>
  </cdr:relSizeAnchor>
  <cdr:relSizeAnchor xmlns:cdr="http://schemas.openxmlformats.org/drawingml/2006/chartDrawing">
    <cdr:from>
      <cdr:x>0.61552</cdr:x>
      <cdr:y>0.07541</cdr:y>
    </cdr:from>
    <cdr:to>
      <cdr:x>0.95004</cdr:x>
      <cdr:y>0.23935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5216078" y="347719"/>
          <a:ext cx="2834815" cy="7559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ms-MY" sz="1400" b="1">
            <a:latin typeface="Arial" pitchFamily="34" charset="0"/>
            <a:cs typeface="Arial" pitchFamily="34" charset="0"/>
          </a:endParaRPr>
        </a:p>
      </cdr:txBody>
    </cdr:sp>
  </cdr:relSizeAnchor>
  <cdr:relSizeAnchor xmlns:cdr="http://schemas.openxmlformats.org/drawingml/2006/chartDrawing">
    <cdr:from>
      <cdr:x>0.29923</cdr:x>
      <cdr:y>0.91744</cdr:y>
    </cdr:from>
    <cdr:to>
      <cdr:x>0.5483</cdr:x>
      <cdr:y>0.97391</cdr:y>
    </cdr:to>
    <cdr:sp macro="" textlink="">
      <cdr:nvSpPr>
        <cdr:cNvPr id="4" name="TextBox 2"/>
        <cdr:cNvSpPr txBox="1"/>
      </cdr:nvSpPr>
      <cdr:spPr>
        <a:xfrm xmlns:a="http://schemas.openxmlformats.org/drawingml/2006/main">
          <a:off x="2786848" y="5582998"/>
          <a:ext cx="2319610" cy="3436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ms-MY" sz="1400" b="1">
              <a:latin typeface="Arial" pitchFamily="34" charset="0"/>
              <a:cs typeface="Arial" pitchFamily="34" charset="0"/>
            </a:rPr>
            <a:t>PERATUS PENCAPAIAN</a:t>
          </a:r>
        </a:p>
      </cdr:txBody>
    </cdr:sp>
  </cdr:relSizeAnchor>
  <cdr:relSizeAnchor xmlns:cdr="http://schemas.openxmlformats.org/drawingml/2006/chartDrawing">
    <cdr:from>
      <cdr:x>0.03985</cdr:x>
      <cdr:y>0.0459</cdr:y>
    </cdr:from>
    <cdr:to>
      <cdr:x>0.42611</cdr:x>
      <cdr:y>0.20984</cdr:y>
    </cdr:to>
    <cdr:sp macro="" textlink="">
      <cdr:nvSpPr>
        <cdr:cNvPr id="5" name="TextBox 2"/>
        <cdr:cNvSpPr txBox="1"/>
      </cdr:nvSpPr>
      <cdr:spPr>
        <a:xfrm xmlns:a="http://schemas.openxmlformats.org/drawingml/2006/main">
          <a:off x="337713" y="211659"/>
          <a:ext cx="3273255" cy="7559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ms-MY" sz="1400" b="1">
              <a:latin typeface="Arial" pitchFamily="34" charset="0"/>
              <a:cs typeface="Arial" pitchFamily="34" charset="0"/>
            </a:rPr>
            <a:t>PENCAPAIAN PIAGAM</a:t>
          </a:r>
          <a:r>
            <a:rPr lang="ms-MY" sz="1400" b="1" baseline="0">
              <a:latin typeface="Arial" pitchFamily="34" charset="0"/>
              <a:cs typeface="Arial" pitchFamily="34" charset="0"/>
            </a:rPr>
            <a:t> PELANGGAN PERMOHONAN IMPORT TAHUN 2012</a:t>
          </a:r>
          <a:endParaRPr lang="ms-MY" sz="1400" b="1">
            <a:latin typeface="Arial" pitchFamily="34" charset="0"/>
            <a:cs typeface="Arial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iagam%20Nov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2"/>
      <sheetName val="Chart1"/>
      <sheetName val="JAN"/>
      <sheetName val="FEB"/>
      <sheetName val="MAC"/>
      <sheetName val="APRIL"/>
      <sheetName val="MEI"/>
      <sheetName val="JUN"/>
      <sheetName val="JULAI"/>
      <sheetName val="OGOS"/>
      <sheetName val="SEPT"/>
      <sheetName val="OKT"/>
      <sheetName val="NOV"/>
      <sheetName val="DIS"/>
      <sheetName val="full 20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8">
          <cell r="B8">
            <v>3</v>
          </cell>
        </row>
        <row r="9">
          <cell r="B9">
            <v>125</v>
          </cell>
        </row>
        <row r="10">
          <cell r="B10">
            <v>95</v>
          </cell>
        </row>
        <row r="11">
          <cell r="B11">
            <v>2</v>
          </cell>
        </row>
        <row r="14">
          <cell r="B14">
            <v>13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4"/>
  <sheetViews>
    <sheetView topLeftCell="A2" zoomScaleSheetLayoutView="100" workbookViewId="0">
      <selection activeCell="J26" sqref="J26"/>
    </sheetView>
  </sheetViews>
  <sheetFormatPr defaultColWidth="9.140625" defaultRowHeight="12.75" x14ac:dyDescent="0.2"/>
  <cols>
    <col min="1" max="1" width="19" style="9" bestFit="1" customWidth="1"/>
    <col min="2" max="16" width="8.140625" style="9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65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20">
        <v>1102</v>
      </c>
      <c r="C8" s="58">
        <v>9172</v>
      </c>
      <c r="D8" s="122">
        <v>4</v>
      </c>
      <c r="E8" s="58">
        <v>8423</v>
      </c>
      <c r="F8" s="125">
        <v>0</v>
      </c>
      <c r="G8" s="64">
        <v>567</v>
      </c>
      <c r="H8" s="122">
        <v>3</v>
      </c>
      <c r="I8" s="125">
        <v>0</v>
      </c>
      <c r="J8" s="66">
        <v>8674</v>
      </c>
      <c r="K8" s="66">
        <v>542</v>
      </c>
      <c r="L8" s="123">
        <v>0</v>
      </c>
      <c r="M8" s="58">
        <v>0</v>
      </c>
      <c r="N8" s="127">
        <v>65</v>
      </c>
      <c r="O8" s="123">
        <v>1</v>
      </c>
      <c r="P8" s="58">
        <v>182</v>
      </c>
      <c r="Q8" s="46">
        <f>IF(B8=0,0,(H8+I8)/B8*100)</f>
        <v>0.27223230490018147</v>
      </c>
      <c r="R8" s="46">
        <f>IF(C8=0,0,(J8+K8)/C8*100)</f>
        <v>100.47972088966419</v>
      </c>
    </row>
    <row r="9" spans="1:18" ht="12" customHeight="1" x14ac:dyDescent="0.2">
      <c r="A9" s="47" t="s">
        <v>4</v>
      </c>
      <c r="B9" s="120">
        <v>153</v>
      </c>
      <c r="C9" s="58">
        <v>920</v>
      </c>
      <c r="D9" s="122">
        <v>138</v>
      </c>
      <c r="E9" s="58">
        <v>784</v>
      </c>
      <c r="F9" s="125">
        <v>1</v>
      </c>
      <c r="G9" s="64">
        <v>71</v>
      </c>
      <c r="H9" s="126">
        <v>134</v>
      </c>
      <c r="I9" s="125">
        <v>1</v>
      </c>
      <c r="J9" s="65">
        <v>874</v>
      </c>
      <c r="K9" s="65">
        <v>45</v>
      </c>
      <c r="L9" s="123">
        <v>0</v>
      </c>
      <c r="M9" s="58">
        <v>13</v>
      </c>
      <c r="N9" s="121">
        <v>51</v>
      </c>
      <c r="O9" s="123">
        <v>2</v>
      </c>
      <c r="P9" s="58">
        <v>52</v>
      </c>
      <c r="Q9" s="46">
        <f>IF(B9=0,0,(H9+I9)/B9*100)</f>
        <v>88.235294117647058</v>
      </c>
      <c r="R9" s="46">
        <f t="shared" ref="R9:R26" si="0">IF(C9=0,0,(J9+K9)/C9*100)</f>
        <v>99.891304347826079</v>
      </c>
    </row>
    <row r="10" spans="1:18" ht="12" customHeight="1" x14ac:dyDescent="0.2">
      <c r="A10" s="47" t="s">
        <v>5</v>
      </c>
      <c r="B10" s="120">
        <v>125</v>
      </c>
      <c r="C10" s="58">
        <v>0</v>
      </c>
      <c r="D10" s="122">
        <v>95</v>
      </c>
      <c r="E10" s="58">
        <v>0</v>
      </c>
      <c r="F10" s="122">
        <v>22</v>
      </c>
      <c r="G10" s="64">
        <v>0</v>
      </c>
      <c r="H10" s="126">
        <v>68</v>
      </c>
      <c r="I10" s="126">
        <v>21</v>
      </c>
      <c r="J10" s="66">
        <v>0</v>
      </c>
      <c r="K10" s="66">
        <v>0</v>
      </c>
      <c r="L10" s="123">
        <v>5</v>
      </c>
      <c r="M10" s="58">
        <v>0</v>
      </c>
      <c r="N10" s="128">
        <v>1</v>
      </c>
      <c r="O10" s="123">
        <v>1</v>
      </c>
      <c r="P10" s="58">
        <v>0</v>
      </c>
      <c r="Q10" s="46">
        <f>IF(B10=0,0,(H10+I10)/B10*100)</f>
        <v>71.2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164">
        <v>5</v>
      </c>
      <c r="C11" s="58">
        <v>184</v>
      </c>
      <c r="D11" s="122">
        <v>5</v>
      </c>
      <c r="E11" s="58">
        <v>120</v>
      </c>
      <c r="F11" s="123">
        <v>0</v>
      </c>
      <c r="G11" s="64">
        <v>62</v>
      </c>
      <c r="H11" s="126">
        <v>5</v>
      </c>
      <c r="I11" s="123">
        <v>0</v>
      </c>
      <c r="J11" s="66">
        <v>121</v>
      </c>
      <c r="K11" s="66">
        <v>63</v>
      </c>
      <c r="L11" s="123">
        <v>0</v>
      </c>
      <c r="M11" s="58">
        <v>0</v>
      </c>
      <c r="N11" s="167">
        <v>0</v>
      </c>
      <c r="O11" s="123">
        <v>0</v>
      </c>
      <c r="P11" s="58">
        <v>2</v>
      </c>
      <c r="Q11" s="159">
        <f>IF(B11=0,0,(H11+H12+H13+I11+I12+I13)/B11*100)</f>
        <v>100</v>
      </c>
      <c r="R11" s="46">
        <f t="shared" si="0"/>
        <v>100</v>
      </c>
    </row>
    <row r="12" spans="1:18" s="24" customFormat="1" ht="12" customHeight="1" x14ac:dyDescent="0.2">
      <c r="A12" s="45" t="s">
        <v>7</v>
      </c>
      <c r="B12" s="165"/>
      <c r="C12" s="58">
        <v>0</v>
      </c>
      <c r="D12" s="123">
        <v>0</v>
      </c>
      <c r="E12" s="58">
        <v>0</v>
      </c>
      <c r="F12" s="123">
        <v>0</v>
      </c>
      <c r="G12" s="64">
        <v>0</v>
      </c>
      <c r="H12" s="125">
        <v>0</v>
      </c>
      <c r="I12" s="123">
        <v>0</v>
      </c>
      <c r="J12" s="66">
        <v>0</v>
      </c>
      <c r="K12" s="66">
        <v>0</v>
      </c>
      <c r="L12" s="123">
        <v>0</v>
      </c>
      <c r="M12" s="58">
        <v>0</v>
      </c>
      <c r="N12" s="168"/>
      <c r="O12" s="123">
        <v>0</v>
      </c>
      <c r="P12" s="58">
        <v>0</v>
      </c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166"/>
      <c r="C13" s="58">
        <v>0</v>
      </c>
      <c r="D13" s="123">
        <v>0</v>
      </c>
      <c r="E13" s="58">
        <v>0</v>
      </c>
      <c r="F13" s="123">
        <v>0</v>
      </c>
      <c r="G13" s="64">
        <v>0</v>
      </c>
      <c r="H13" s="125">
        <v>0</v>
      </c>
      <c r="I13" s="123">
        <v>0</v>
      </c>
      <c r="J13" s="66">
        <v>0</v>
      </c>
      <c r="K13" s="66">
        <v>0</v>
      </c>
      <c r="L13" s="123">
        <v>0</v>
      </c>
      <c r="M13" s="58">
        <v>0</v>
      </c>
      <c r="N13" s="169"/>
      <c r="O13" s="123">
        <v>0</v>
      </c>
      <c r="P13" s="58">
        <v>0</v>
      </c>
      <c r="Q13" s="170"/>
      <c r="R13" s="46">
        <f t="shared" si="0"/>
        <v>0</v>
      </c>
    </row>
    <row r="14" spans="1:18" s="24" customFormat="1" ht="12" customHeight="1" x14ac:dyDescent="0.2">
      <c r="A14" s="45" t="s">
        <v>9</v>
      </c>
      <c r="B14" s="171">
        <v>17</v>
      </c>
      <c r="C14" s="58">
        <v>670</v>
      </c>
      <c r="D14" s="123">
        <v>0</v>
      </c>
      <c r="E14" s="58">
        <v>598</v>
      </c>
      <c r="F14" s="123">
        <v>0</v>
      </c>
      <c r="G14" s="64">
        <v>65</v>
      </c>
      <c r="H14" s="125">
        <v>0</v>
      </c>
      <c r="I14" s="123">
        <v>0</v>
      </c>
      <c r="J14" s="66">
        <v>584</v>
      </c>
      <c r="K14" s="66">
        <v>65</v>
      </c>
      <c r="L14" s="123">
        <v>0</v>
      </c>
      <c r="M14" s="58">
        <v>1</v>
      </c>
      <c r="N14" s="174">
        <v>0</v>
      </c>
      <c r="O14" s="123">
        <v>0</v>
      </c>
      <c r="P14" s="58">
        <v>6</v>
      </c>
      <c r="Q14" s="159">
        <f>IF(B14=0,0,(H14+H15+H16+H17+H18+H19+H20+I14+I15+I16+I17+I18+I19+I20)/B14*100)</f>
        <v>88.235294117647058</v>
      </c>
      <c r="R14" s="46">
        <f t="shared" si="0"/>
        <v>96.865671641791039</v>
      </c>
    </row>
    <row r="15" spans="1:18" s="24" customFormat="1" ht="12" customHeight="1" x14ac:dyDescent="0.2">
      <c r="A15" s="45" t="s">
        <v>10</v>
      </c>
      <c r="B15" s="172"/>
      <c r="C15" s="58">
        <v>436</v>
      </c>
      <c r="D15" s="123">
        <v>0</v>
      </c>
      <c r="E15" s="58">
        <v>390</v>
      </c>
      <c r="F15" s="123">
        <v>0</v>
      </c>
      <c r="G15" s="64">
        <v>38</v>
      </c>
      <c r="H15" s="125">
        <v>0</v>
      </c>
      <c r="I15" s="123">
        <v>0</v>
      </c>
      <c r="J15" s="66">
        <v>377</v>
      </c>
      <c r="K15" s="66">
        <v>38</v>
      </c>
      <c r="L15" s="123">
        <v>0</v>
      </c>
      <c r="M15" s="58">
        <v>0</v>
      </c>
      <c r="N15" s="172"/>
      <c r="O15" s="123">
        <v>0</v>
      </c>
      <c r="P15" s="58">
        <v>8</v>
      </c>
      <c r="Q15" s="160"/>
      <c r="R15" s="46">
        <f t="shared" si="0"/>
        <v>95.183486238532112</v>
      </c>
    </row>
    <row r="16" spans="1:18" s="24" customFormat="1" ht="12" customHeight="1" x14ac:dyDescent="0.2">
      <c r="A16" s="45" t="s">
        <v>11</v>
      </c>
      <c r="B16" s="172"/>
      <c r="C16" s="58">
        <v>1068</v>
      </c>
      <c r="D16" s="124">
        <v>10</v>
      </c>
      <c r="E16" s="58">
        <v>824</v>
      </c>
      <c r="F16" s="123">
        <v>0</v>
      </c>
      <c r="G16" s="64">
        <v>222</v>
      </c>
      <c r="H16" s="124">
        <v>10</v>
      </c>
      <c r="I16" s="123">
        <v>0</v>
      </c>
      <c r="J16" s="66">
        <v>950</v>
      </c>
      <c r="K16" s="66">
        <v>221</v>
      </c>
      <c r="L16" s="123">
        <v>0</v>
      </c>
      <c r="M16" s="58">
        <v>0</v>
      </c>
      <c r="N16" s="172"/>
      <c r="O16" s="123">
        <v>0</v>
      </c>
      <c r="P16" s="58">
        <v>21</v>
      </c>
      <c r="Q16" s="160"/>
      <c r="R16" s="46">
        <f t="shared" si="0"/>
        <v>109.64419475655431</v>
      </c>
    </row>
    <row r="17" spans="1:18" s="24" customFormat="1" ht="12" customHeight="1" x14ac:dyDescent="0.2">
      <c r="A17" s="45" t="s">
        <v>12</v>
      </c>
      <c r="B17" s="172"/>
      <c r="C17" s="58">
        <v>642</v>
      </c>
      <c r="D17" s="125">
        <v>4</v>
      </c>
      <c r="E17" s="58">
        <v>525</v>
      </c>
      <c r="F17" s="123">
        <v>0</v>
      </c>
      <c r="G17" s="64">
        <v>96</v>
      </c>
      <c r="H17" s="125">
        <v>4</v>
      </c>
      <c r="I17" s="123">
        <v>0</v>
      </c>
      <c r="J17" s="66">
        <v>529</v>
      </c>
      <c r="K17" s="66">
        <v>96</v>
      </c>
      <c r="L17" s="123">
        <v>0</v>
      </c>
      <c r="M17" s="58">
        <v>2</v>
      </c>
      <c r="N17" s="172"/>
      <c r="O17" s="123">
        <v>0</v>
      </c>
      <c r="P17" s="58">
        <v>19</v>
      </c>
      <c r="Q17" s="160"/>
      <c r="R17" s="46">
        <f t="shared" si="0"/>
        <v>97.352024922118389</v>
      </c>
    </row>
    <row r="18" spans="1:18" s="24" customFormat="1" ht="12" customHeight="1" x14ac:dyDescent="0.2">
      <c r="A18" s="45" t="s">
        <v>13</v>
      </c>
      <c r="B18" s="172"/>
      <c r="C18" s="58">
        <v>34</v>
      </c>
      <c r="D18" s="123">
        <v>1</v>
      </c>
      <c r="E18" s="58">
        <v>27</v>
      </c>
      <c r="F18" s="123">
        <v>0</v>
      </c>
      <c r="G18" s="64">
        <v>7</v>
      </c>
      <c r="H18" s="125">
        <v>1</v>
      </c>
      <c r="I18" s="123">
        <v>0</v>
      </c>
      <c r="J18" s="66">
        <v>27</v>
      </c>
      <c r="K18" s="66">
        <v>7</v>
      </c>
      <c r="L18" s="123">
        <v>0</v>
      </c>
      <c r="M18" s="58">
        <v>0</v>
      </c>
      <c r="N18" s="172"/>
      <c r="O18" s="123">
        <v>0</v>
      </c>
      <c r="P18" s="58">
        <v>0</v>
      </c>
      <c r="Q18" s="160"/>
      <c r="R18" s="46">
        <f t="shared" si="0"/>
        <v>100</v>
      </c>
    </row>
    <row r="19" spans="1:18" s="24" customFormat="1" ht="12" customHeight="1" x14ac:dyDescent="0.2">
      <c r="A19" s="45" t="s">
        <v>14</v>
      </c>
      <c r="B19" s="172"/>
      <c r="C19" s="58">
        <v>59</v>
      </c>
      <c r="D19" s="123">
        <v>0</v>
      </c>
      <c r="E19" s="58">
        <v>46</v>
      </c>
      <c r="F19" s="123">
        <v>0</v>
      </c>
      <c r="G19" s="64">
        <v>13</v>
      </c>
      <c r="H19" s="125">
        <v>0</v>
      </c>
      <c r="I19" s="123">
        <v>0</v>
      </c>
      <c r="J19" s="66">
        <v>38</v>
      </c>
      <c r="K19" s="66">
        <v>16</v>
      </c>
      <c r="L19" s="123">
        <v>0</v>
      </c>
      <c r="M19" s="58">
        <v>0</v>
      </c>
      <c r="N19" s="172"/>
      <c r="O19" s="123">
        <v>0</v>
      </c>
      <c r="P19" s="58">
        <v>0</v>
      </c>
      <c r="Q19" s="160"/>
      <c r="R19" s="46">
        <f t="shared" si="0"/>
        <v>91.525423728813564</v>
      </c>
    </row>
    <row r="20" spans="1:18" s="24" customFormat="1" ht="12" customHeight="1" x14ac:dyDescent="0.2">
      <c r="A20" s="45" t="s">
        <v>15</v>
      </c>
      <c r="B20" s="173"/>
      <c r="C20" s="58">
        <v>0</v>
      </c>
      <c r="D20" s="123">
        <v>0</v>
      </c>
      <c r="E20" s="58">
        <v>0</v>
      </c>
      <c r="F20" s="123">
        <v>0</v>
      </c>
      <c r="G20" s="64">
        <v>0</v>
      </c>
      <c r="H20" s="125">
        <v>0</v>
      </c>
      <c r="I20" s="123">
        <v>0</v>
      </c>
      <c r="J20" s="66">
        <v>0</v>
      </c>
      <c r="K20" s="66">
        <v>0</v>
      </c>
      <c r="L20" s="123">
        <v>0</v>
      </c>
      <c r="M20" s="58">
        <v>0</v>
      </c>
      <c r="N20" s="173"/>
      <c r="O20" s="123">
        <v>0</v>
      </c>
      <c r="P20" s="58">
        <v>0</v>
      </c>
      <c r="Q20" s="170"/>
      <c r="R20" s="46">
        <f t="shared" si="0"/>
        <v>0</v>
      </c>
    </row>
    <row r="21" spans="1:18" s="24" customFormat="1" ht="12" customHeight="1" x14ac:dyDescent="0.2">
      <c r="A21" s="45" t="s">
        <v>17</v>
      </c>
      <c r="B21" s="121">
        <v>0</v>
      </c>
      <c r="C21" s="58">
        <v>30</v>
      </c>
      <c r="D21" s="123">
        <v>0</v>
      </c>
      <c r="E21" s="58">
        <v>25</v>
      </c>
      <c r="F21" s="123">
        <v>0</v>
      </c>
      <c r="G21" s="64">
        <v>0</v>
      </c>
      <c r="H21" s="125">
        <v>0</v>
      </c>
      <c r="I21" s="123">
        <v>0</v>
      </c>
      <c r="J21" s="66">
        <v>25</v>
      </c>
      <c r="K21" s="66">
        <v>0</v>
      </c>
      <c r="L21" s="123">
        <v>0</v>
      </c>
      <c r="M21" s="58">
        <v>0</v>
      </c>
      <c r="N21" s="127">
        <v>0</v>
      </c>
      <c r="O21" s="123">
        <v>0</v>
      </c>
      <c r="P21" s="58">
        <v>5</v>
      </c>
      <c r="Q21" s="46">
        <f>IF(B21=0,0,(H21+I21)/B21*100)</f>
        <v>0</v>
      </c>
      <c r="R21" s="46">
        <f t="shared" si="0"/>
        <v>83.333333333333343</v>
      </c>
    </row>
    <row r="22" spans="1:18" s="24" customFormat="1" ht="12" customHeight="1" x14ac:dyDescent="0.2">
      <c r="A22" s="45" t="s">
        <v>16</v>
      </c>
      <c r="B22" s="171">
        <v>31</v>
      </c>
      <c r="C22" s="58">
        <v>46</v>
      </c>
      <c r="D22" s="123">
        <v>6</v>
      </c>
      <c r="E22" s="58">
        <v>37</v>
      </c>
      <c r="F22" s="123">
        <v>0</v>
      </c>
      <c r="G22" s="64">
        <v>10</v>
      </c>
      <c r="H22" s="125">
        <v>4</v>
      </c>
      <c r="I22" s="123">
        <v>0</v>
      </c>
      <c r="J22" s="66">
        <v>32</v>
      </c>
      <c r="K22" s="66">
        <v>10</v>
      </c>
      <c r="L22" s="123">
        <v>0</v>
      </c>
      <c r="M22" s="58">
        <v>0</v>
      </c>
      <c r="N22" s="180">
        <v>0</v>
      </c>
      <c r="O22" s="123">
        <v>0</v>
      </c>
      <c r="P22" s="58">
        <v>0</v>
      </c>
      <c r="Q22" s="159">
        <f>IF(B22=0,0,(H22+H23+H24+H25+I22+I23+I24+I25)/B22*100)</f>
        <v>129.03225806451613</v>
      </c>
      <c r="R22" s="46">
        <f t="shared" si="0"/>
        <v>91.304347826086953</v>
      </c>
    </row>
    <row r="23" spans="1:18" s="24" customFormat="1" ht="12" customHeight="1" x14ac:dyDescent="0.2">
      <c r="A23" s="45" t="s">
        <v>18</v>
      </c>
      <c r="B23" s="172"/>
      <c r="C23" s="58">
        <v>57</v>
      </c>
      <c r="D23" s="124">
        <v>4</v>
      </c>
      <c r="E23" s="58">
        <v>40</v>
      </c>
      <c r="F23" s="125">
        <v>1</v>
      </c>
      <c r="G23" s="64">
        <v>13</v>
      </c>
      <c r="H23" s="124">
        <v>4</v>
      </c>
      <c r="I23" s="125">
        <v>1</v>
      </c>
      <c r="J23" s="66">
        <v>39</v>
      </c>
      <c r="K23" s="66">
        <v>13</v>
      </c>
      <c r="L23" s="123">
        <v>0</v>
      </c>
      <c r="M23" s="58">
        <v>0</v>
      </c>
      <c r="N23" s="181"/>
      <c r="O23" s="123">
        <v>0</v>
      </c>
      <c r="P23" s="58">
        <v>4</v>
      </c>
      <c r="Q23" s="160"/>
      <c r="R23" s="46">
        <f t="shared" si="0"/>
        <v>91.228070175438589</v>
      </c>
    </row>
    <row r="24" spans="1:18" s="24" customFormat="1" ht="12" customHeight="1" thickBot="1" x14ac:dyDescent="0.25">
      <c r="A24" s="45" t="s">
        <v>19</v>
      </c>
      <c r="B24" s="172"/>
      <c r="C24" s="58">
        <v>397</v>
      </c>
      <c r="D24" s="124">
        <v>31</v>
      </c>
      <c r="E24" s="58">
        <v>224</v>
      </c>
      <c r="F24" s="125">
        <v>1</v>
      </c>
      <c r="G24" s="64">
        <v>158</v>
      </c>
      <c r="H24" s="124">
        <v>30</v>
      </c>
      <c r="I24" s="125">
        <v>1</v>
      </c>
      <c r="J24" s="66">
        <v>238</v>
      </c>
      <c r="K24" s="66">
        <v>147</v>
      </c>
      <c r="L24" s="123">
        <v>2</v>
      </c>
      <c r="M24" s="58">
        <v>0</v>
      </c>
      <c r="N24" s="181"/>
      <c r="O24" s="123">
        <v>0</v>
      </c>
      <c r="P24" s="58">
        <v>15</v>
      </c>
      <c r="Q24" s="160"/>
      <c r="R24" s="46">
        <f t="shared" si="0"/>
        <v>96.977329974811084</v>
      </c>
    </row>
    <row r="25" spans="1:18" s="24" customFormat="1" ht="12" hidden="1" customHeight="1" thickBot="1" x14ac:dyDescent="0.25">
      <c r="A25" s="45" t="s">
        <v>20</v>
      </c>
      <c r="B25" s="173"/>
      <c r="C25" s="63">
        <v>270</v>
      </c>
      <c r="D25" s="125">
        <v>0</v>
      </c>
      <c r="E25" s="63">
        <v>217</v>
      </c>
      <c r="F25" s="125">
        <v>0</v>
      </c>
      <c r="G25" s="67">
        <v>33</v>
      </c>
      <c r="H25" s="125">
        <v>0</v>
      </c>
      <c r="I25" s="123">
        <v>0</v>
      </c>
      <c r="J25" s="68">
        <v>144</v>
      </c>
      <c r="K25" s="68">
        <v>24</v>
      </c>
      <c r="L25" s="123">
        <v>0</v>
      </c>
      <c r="M25" s="58">
        <v>0</v>
      </c>
      <c r="N25" s="182"/>
      <c r="O25" s="123">
        <v>0</v>
      </c>
      <c r="P25" s="58">
        <v>10</v>
      </c>
      <c r="Q25" s="161"/>
      <c r="R25" s="48">
        <f t="shared" si="0"/>
        <v>62.222222222222221</v>
      </c>
    </row>
    <row r="26" spans="1:18" ht="13.5" thickBot="1" x14ac:dyDescent="0.25">
      <c r="A26" s="49" t="s">
        <v>39</v>
      </c>
      <c r="B26" s="50">
        <f t="shared" ref="B26:P26" si="1">SUM(B8:B25)</f>
        <v>1433</v>
      </c>
      <c r="C26" s="50">
        <f t="shared" si="1"/>
        <v>13985</v>
      </c>
      <c r="D26" s="50">
        <f t="shared" si="1"/>
        <v>298</v>
      </c>
      <c r="E26" s="50">
        <f t="shared" si="1"/>
        <v>12280</v>
      </c>
      <c r="F26" s="50">
        <f t="shared" si="1"/>
        <v>25</v>
      </c>
      <c r="G26" s="50">
        <f t="shared" si="1"/>
        <v>1355</v>
      </c>
      <c r="H26" s="50">
        <f t="shared" si="1"/>
        <v>263</v>
      </c>
      <c r="I26" s="50">
        <f>SUM(I8:I25)</f>
        <v>24</v>
      </c>
      <c r="J26" s="50">
        <f t="shared" si="1"/>
        <v>12652</v>
      </c>
      <c r="K26" s="50">
        <f>SUM(K8:K25)</f>
        <v>1287</v>
      </c>
      <c r="L26" s="50">
        <f t="shared" si="1"/>
        <v>7</v>
      </c>
      <c r="M26" s="50">
        <f t="shared" si="1"/>
        <v>16</v>
      </c>
      <c r="N26" s="50">
        <f t="shared" si="1"/>
        <v>117</v>
      </c>
      <c r="O26" s="50">
        <f t="shared" si="1"/>
        <v>4</v>
      </c>
      <c r="P26" s="51">
        <f t="shared" si="1"/>
        <v>324</v>
      </c>
      <c r="Q26" s="52">
        <f>IF(B26=0,0,(H26+I26)/B26*100)</f>
        <v>20.027913468248428</v>
      </c>
      <c r="R26" s="53">
        <f t="shared" si="0"/>
        <v>99.671076153021104</v>
      </c>
    </row>
    <row r="27" spans="1:18" ht="32.25" customHeight="1" thickBot="1" x14ac:dyDescent="0.25">
      <c r="A27" s="31" t="str">
        <f t="shared" ref="A27:Q27" si="2">A4</f>
        <v>Aktiviti Utama Dalam Piagam Pelanggan</v>
      </c>
      <c r="B27" s="175" t="str">
        <f t="shared" si="2"/>
        <v>Bil. Permohonan</v>
      </c>
      <c r="C27" s="176"/>
      <c r="D27" s="175" t="str">
        <f t="shared" si="2"/>
        <v>Permohonan Lulus</v>
      </c>
      <c r="E27" s="176"/>
      <c r="F27" s="175" t="str">
        <f t="shared" si="2"/>
        <v>Permohonan Tolak</v>
      </c>
      <c r="G27" s="176"/>
      <c r="H27" s="177"/>
      <c r="I27" s="178"/>
      <c r="J27" s="178"/>
      <c r="K27" s="179"/>
      <c r="L27" s="175" t="str">
        <f t="shared" si="2"/>
        <v>Workflow &amp; Status</v>
      </c>
      <c r="M27" s="176"/>
      <c r="N27" s="32" t="str">
        <f t="shared" si="2"/>
        <v>Slip Batal</v>
      </c>
      <c r="O27" s="175" t="str">
        <f t="shared" si="2"/>
        <v>Belum Cetak</v>
      </c>
      <c r="P27" s="176"/>
      <c r="Q27" s="162" t="str">
        <f t="shared" si="2"/>
        <v>%                                  Capaian Piagam</v>
      </c>
      <c r="R27" s="163"/>
    </row>
    <row r="28" spans="1:18" ht="34.5" thickBot="1" x14ac:dyDescent="0.25">
      <c r="A28" s="33"/>
      <c r="B28" s="34" t="s">
        <v>41</v>
      </c>
      <c r="C28" s="35" t="s">
        <v>42</v>
      </c>
      <c r="D28" s="35" t="s">
        <v>43</v>
      </c>
      <c r="E28" s="35" t="s">
        <v>44</v>
      </c>
      <c r="F28" s="35" t="s">
        <v>45</v>
      </c>
      <c r="G28" s="35" t="s">
        <v>46</v>
      </c>
      <c r="H28" s="35" t="s">
        <v>47</v>
      </c>
      <c r="I28" s="35" t="s">
        <v>48</v>
      </c>
      <c r="J28" s="35" t="s">
        <v>49</v>
      </c>
      <c r="K28" s="35" t="s">
        <v>50</v>
      </c>
      <c r="L28" s="35" t="s">
        <v>51</v>
      </c>
      <c r="M28" s="35" t="s">
        <v>52</v>
      </c>
      <c r="N28" s="35" t="s">
        <v>53</v>
      </c>
      <c r="O28" s="35" t="s">
        <v>54</v>
      </c>
      <c r="P28" s="36" t="s">
        <v>55</v>
      </c>
      <c r="Q28" s="34" t="s">
        <v>56</v>
      </c>
      <c r="R28" s="37" t="s">
        <v>57</v>
      </c>
    </row>
    <row r="29" spans="1:18" ht="45.75" thickBot="1" x14ac:dyDescent="0.25">
      <c r="A29" s="38" t="str">
        <f t="shared" ref="A29:R29" si="3">A6</f>
        <v>Produk</v>
      </c>
      <c r="B29" s="39" t="str">
        <f t="shared" si="3"/>
        <v>Kaunter</v>
      </c>
      <c r="C29" s="39" t="str">
        <f t="shared" si="3"/>
        <v>Online</v>
      </c>
      <c r="D29" s="39" t="str">
        <f t="shared" si="3"/>
        <v>Kaunter</v>
      </c>
      <c r="E29" s="39" t="str">
        <f t="shared" si="3"/>
        <v>Online</v>
      </c>
      <c r="F29" s="39" t="str">
        <f t="shared" si="3"/>
        <v>Kaunter</v>
      </c>
      <c r="G29" s="39" t="str">
        <f t="shared" si="3"/>
        <v>Online</v>
      </c>
      <c r="H29" s="39" t="s">
        <v>58</v>
      </c>
      <c r="I29" s="39" t="s">
        <v>59</v>
      </c>
      <c r="J29" s="39" t="s">
        <v>60</v>
      </c>
      <c r="K29" s="39" t="s">
        <v>61</v>
      </c>
      <c r="L29" s="39" t="str">
        <f t="shared" si="3"/>
        <v>Kaunter</v>
      </c>
      <c r="M29" s="39" t="str">
        <f t="shared" si="3"/>
        <v>Online</v>
      </c>
      <c r="N29" s="39" t="str">
        <f t="shared" si="3"/>
        <v>Bil.</v>
      </c>
      <c r="O29" s="39" t="str">
        <f t="shared" si="3"/>
        <v>Kaunter</v>
      </c>
      <c r="P29" s="39" t="str">
        <f t="shared" si="3"/>
        <v>Online</v>
      </c>
      <c r="Q29" s="40" t="str">
        <f t="shared" si="3"/>
        <v>Kaunter</v>
      </c>
      <c r="R29" s="41" t="str">
        <f t="shared" si="3"/>
        <v>Online</v>
      </c>
    </row>
    <row r="30" spans="1:18" ht="12" customHeight="1" x14ac:dyDescent="0.2">
      <c r="A30" s="42" t="s">
        <v>23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4"/>
      <c r="R30" s="44"/>
    </row>
    <row r="31" spans="1:18" ht="12" customHeight="1" x14ac:dyDescent="0.2">
      <c r="A31" s="45" t="s">
        <v>24</v>
      </c>
      <c r="B31" s="156">
        <v>0</v>
      </c>
      <c r="C31" s="58">
        <v>0</v>
      </c>
      <c r="D31" s="58">
        <v>0</v>
      </c>
      <c r="E31" s="58">
        <v>0</v>
      </c>
      <c r="F31" s="64">
        <v>0</v>
      </c>
      <c r="G31" s="64">
        <v>0</v>
      </c>
      <c r="H31" s="58">
        <v>0</v>
      </c>
      <c r="I31" s="69">
        <v>0</v>
      </c>
      <c r="J31" s="58">
        <v>0</v>
      </c>
      <c r="K31" s="69">
        <v>0</v>
      </c>
      <c r="L31" s="69">
        <v>0</v>
      </c>
      <c r="M31" s="69">
        <v>0</v>
      </c>
      <c r="N31" s="156">
        <v>0</v>
      </c>
      <c r="O31" s="69">
        <v>0</v>
      </c>
      <c r="P31" s="58">
        <v>0</v>
      </c>
      <c r="Q31" s="159">
        <f>IF(B31=0,0,(H31+H32+#REF!+H33+H34+H35+H36+I31+I32+#REF!+I33+I34+I35+I36)/B31*100)</f>
        <v>0</v>
      </c>
      <c r="R31" s="46">
        <f>IF(C31=0,0,(J31+K31)/C31*100)</f>
        <v>0</v>
      </c>
    </row>
    <row r="32" spans="1:18" ht="12" customHeight="1" x14ac:dyDescent="0.2">
      <c r="A32" s="45" t="s">
        <v>25</v>
      </c>
      <c r="B32" s="157"/>
      <c r="C32" s="58">
        <v>51</v>
      </c>
      <c r="D32" s="58">
        <v>0</v>
      </c>
      <c r="E32" s="58">
        <v>48</v>
      </c>
      <c r="F32" s="64">
        <v>0</v>
      </c>
      <c r="G32" s="64">
        <v>3</v>
      </c>
      <c r="H32" s="65">
        <v>0</v>
      </c>
      <c r="I32" s="65">
        <v>0</v>
      </c>
      <c r="J32" s="65">
        <v>48</v>
      </c>
      <c r="K32" s="65">
        <v>3</v>
      </c>
      <c r="L32" s="70">
        <v>0</v>
      </c>
      <c r="M32" s="69">
        <v>0</v>
      </c>
      <c r="N32" s="157"/>
      <c r="O32" s="69">
        <v>0</v>
      </c>
      <c r="P32" s="58">
        <v>0</v>
      </c>
      <c r="Q32" s="160"/>
      <c r="R32" s="46">
        <f t="shared" ref="R32:R37" si="4">IF(C32=0,0,(J32+K32)/C32*100)</f>
        <v>100</v>
      </c>
    </row>
    <row r="33" spans="1:18" ht="12" customHeight="1" x14ac:dyDescent="0.2">
      <c r="A33" s="45" t="s">
        <v>17</v>
      </c>
      <c r="B33" s="157"/>
      <c r="C33" s="58">
        <v>78</v>
      </c>
      <c r="D33" s="58">
        <v>0</v>
      </c>
      <c r="E33" s="58">
        <v>75</v>
      </c>
      <c r="F33" s="64">
        <v>0</v>
      </c>
      <c r="G33" s="64">
        <v>3</v>
      </c>
      <c r="H33" s="65">
        <v>0</v>
      </c>
      <c r="I33" s="65">
        <v>0</v>
      </c>
      <c r="J33" s="65">
        <v>75</v>
      </c>
      <c r="K33" s="65">
        <v>3</v>
      </c>
      <c r="L33" s="70">
        <v>0</v>
      </c>
      <c r="M33" s="69">
        <v>0</v>
      </c>
      <c r="N33" s="157"/>
      <c r="O33" s="69">
        <v>0</v>
      </c>
      <c r="P33" s="58">
        <v>0</v>
      </c>
      <c r="Q33" s="160"/>
      <c r="R33" s="46">
        <f t="shared" si="4"/>
        <v>100</v>
      </c>
    </row>
    <row r="34" spans="1:18" ht="12" customHeight="1" x14ac:dyDescent="0.2">
      <c r="A34" s="45" t="s">
        <v>18</v>
      </c>
      <c r="B34" s="157"/>
      <c r="C34" s="58">
        <v>6</v>
      </c>
      <c r="D34" s="58">
        <v>0</v>
      </c>
      <c r="E34" s="58">
        <v>6</v>
      </c>
      <c r="F34" s="64">
        <v>0</v>
      </c>
      <c r="G34" s="64">
        <v>0</v>
      </c>
      <c r="H34" s="65">
        <v>0</v>
      </c>
      <c r="I34" s="65">
        <v>0</v>
      </c>
      <c r="J34" s="65">
        <v>6</v>
      </c>
      <c r="K34" s="65">
        <v>0</v>
      </c>
      <c r="L34" s="70">
        <v>0</v>
      </c>
      <c r="M34" s="69">
        <v>0</v>
      </c>
      <c r="N34" s="157"/>
      <c r="O34" s="69">
        <v>0</v>
      </c>
      <c r="P34" s="58">
        <v>0</v>
      </c>
      <c r="Q34" s="160"/>
      <c r="R34" s="46">
        <f t="shared" si="4"/>
        <v>100</v>
      </c>
    </row>
    <row r="35" spans="1:18" ht="12" customHeight="1" x14ac:dyDescent="0.2">
      <c r="A35" s="45" t="s">
        <v>26</v>
      </c>
      <c r="B35" s="157"/>
      <c r="C35" s="58">
        <v>17</v>
      </c>
      <c r="D35" s="58">
        <v>0</v>
      </c>
      <c r="E35" s="58">
        <v>8</v>
      </c>
      <c r="F35" s="64">
        <v>0</v>
      </c>
      <c r="G35" s="64">
        <v>9</v>
      </c>
      <c r="H35" s="65">
        <v>0</v>
      </c>
      <c r="I35" s="65">
        <v>0</v>
      </c>
      <c r="J35" s="68">
        <v>8</v>
      </c>
      <c r="K35" s="65">
        <v>9</v>
      </c>
      <c r="L35" s="70">
        <v>0</v>
      </c>
      <c r="M35" s="69">
        <v>0</v>
      </c>
      <c r="N35" s="157"/>
      <c r="O35" s="69">
        <v>0</v>
      </c>
      <c r="P35" s="58">
        <v>0</v>
      </c>
      <c r="Q35" s="160"/>
      <c r="R35" s="46">
        <f t="shared" si="4"/>
        <v>100</v>
      </c>
    </row>
    <row r="36" spans="1:18" ht="12" customHeight="1" thickBot="1" x14ac:dyDescent="0.25">
      <c r="A36" s="45" t="s">
        <v>27</v>
      </c>
      <c r="B36" s="158"/>
      <c r="C36" s="63">
        <v>64</v>
      </c>
      <c r="D36" s="63">
        <v>0</v>
      </c>
      <c r="E36" s="63">
        <v>58</v>
      </c>
      <c r="F36" s="64">
        <v>0</v>
      </c>
      <c r="G36" s="67">
        <v>6</v>
      </c>
      <c r="H36" s="68">
        <v>0</v>
      </c>
      <c r="I36" s="65">
        <v>0</v>
      </c>
      <c r="J36" s="68">
        <v>58</v>
      </c>
      <c r="K36" s="65">
        <v>6</v>
      </c>
      <c r="L36" s="71">
        <v>0</v>
      </c>
      <c r="M36" s="69">
        <v>0</v>
      </c>
      <c r="N36" s="158"/>
      <c r="O36" s="69">
        <v>0</v>
      </c>
      <c r="P36" s="58">
        <v>0</v>
      </c>
      <c r="Q36" s="161"/>
      <c r="R36" s="54">
        <f t="shared" si="4"/>
        <v>100</v>
      </c>
    </row>
    <row r="37" spans="1:18" ht="13.5" thickBot="1" x14ac:dyDescent="0.25">
      <c r="A37" s="49" t="s">
        <v>39</v>
      </c>
      <c r="B37" s="50">
        <f t="shared" ref="B37:P37" si="5">SUM(B31:B36)</f>
        <v>0</v>
      </c>
      <c r="C37" s="50">
        <f t="shared" si="5"/>
        <v>216</v>
      </c>
      <c r="D37" s="50">
        <f t="shared" si="5"/>
        <v>0</v>
      </c>
      <c r="E37" s="50">
        <f t="shared" si="5"/>
        <v>195</v>
      </c>
      <c r="F37" s="50">
        <f t="shared" si="5"/>
        <v>0</v>
      </c>
      <c r="G37" s="50">
        <f t="shared" si="5"/>
        <v>21</v>
      </c>
      <c r="H37" s="50">
        <f t="shared" si="5"/>
        <v>0</v>
      </c>
      <c r="I37" s="50">
        <f>SUM(I31:I36)</f>
        <v>0</v>
      </c>
      <c r="J37" s="50">
        <f t="shared" si="5"/>
        <v>195</v>
      </c>
      <c r="K37" s="50">
        <f>SUM(K31:K36)</f>
        <v>21</v>
      </c>
      <c r="L37" s="50">
        <f t="shared" si="5"/>
        <v>0</v>
      </c>
      <c r="M37" s="50">
        <f t="shared" si="5"/>
        <v>0</v>
      </c>
      <c r="N37" s="50">
        <f t="shared" si="5"/>
        <v>0</v>
      </c>
      <c r="O37" s="50">
        <f t="shared" si="5"/>
        <v>0</v>
      </c>
      <c r="P37" s="51">
        <f t="shared" si="5"/>
        <v>0</v>
      </c>
      <c r="Q37" s="53">
        <f>IF(B37=0,0,(H37+I37)/B37*100)</f>
        <v>0</v>
      </c>
      <c r="R37" s="53">
        <f t="shared" si="4"/>
        <v>100</v>
      </c>
    </row>
    <row r="38" spans="1:18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</row>
    <row r="39" spans="1:18" x14ac:dyDescent="0.2">
      <c r="A39" s="55" t="s">
        <v>38</v>
      </c>
      <c r="B39" s="56" t="s">
        <v>37</v>
      </c>
      <c r="C39" s="57" t="s">
        <v>62</v>
      </c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29"/>
      <c r="P39" s="29"/>
      <c r="Q39" s="29"/>
      <c r="R39" s="29"/>
    </row>
    <row r="40" spans="1:18" x14ac:dyDescent="0.2">
      <c r="A40" s="55"/>
      <c r="B40" s="56"/>
      <c r="C40" s="57" t="s">
        <v>63</v>
      </c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29"/>
      <c r="P40" s="29"/>
      <c r="Q40" s="29"/>
      <c r="R40" s="29"/>
    </row>
    <row r="41" spans="1:18" x14ac:dyDescent="0.2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ht="12.75" customHeight="1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  <row r="179" spans="17:18" x14ac:dyDescent="0.2">
      <c r="Q179" s="9"/>
      <c r="R179" s="9"/>
    </row>
    <row r="180" spans="17:18" x14ac:dyDescent="0.2">
      <c r="Q180" s="9"/>
      <c r="R180" s="9"/>
    </row>
    <row r="181" spans="17:18" x14ac:dyDescent="0.2">
      <c r="Q181" s="9"/>
      <c r="R181" s="9"/>
    </row>
    <row r="182" spans="17:18" x14ac:dyDescent="0.2">
      <c r="Q182" s="9"/>
      <c r="R182" s="9"/>
    </row>
    <row r="183" spans="17:18" x14ac:dyDescent="0.2">
      <c r="Q183" s="9"/>
      <c r="R183" s="9"/>
    </row>
    <row r="184" spans="17:18" x14ac:dyDescent="0.2">
      <c r="Q184" s="9"/>
      <c r="R184" s="9"/>
    </row>
  </sheetData>
  <sheetProtection selectLockedCells="1"/>
  <mergeCells count="28">
    <mergeCell ref="O27:P27"/>
    <mergeCell ref="Q27:R27"/>
    <mergeCell ref="B27:C27"/>
    <mergeCell ref="D27:E27"/>
    <mergeCell ref="F27:G27"/>
    <mergeCell ref="H27:K27"/>
    <mergeCell ref="L27:M27"/>
    <mergeCell ref="L4:M4"/>
    <mergeCell ref="O4:P4"/>
    <mergeCell ref="B22:B25"/>
    <mergeCell ref="N22:N25"/>
    <mergeCell ref="Q22:Q25"/>
    <mergeCell ref="A1:R1"/>
    <mergeCell ref="A2:R2"/>
    <mergeCell ref="B31:B36"/>
    <mergeCell ref="N31:N36"/>
    <mergeCell ref="Q31:Q36"/>
    <mergeCell ref="Q4:R4"/>
    <mergeCell ref="B11:B13"/>
    <mergeCell ref="N11:N13"/>
    <mergeCell ref="Q11:Q13"/>
    <mergeCell ref="B14:B20"/>
    <mergeCell ref="N14:N20"/>
    <mergeCell ref="Q14:Q20"/>
    <mergeCell ref="B4:C4"/>
    <mergeCell ref="D4:E4"/>
    <mergeCell ref="F4:G4"/>
    <mergeCell ref="H4:K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4"/>
  <sheetViews>
    <sheetView topLeftCell="A5" zoomScaleSheetLayoutView="100" workbookViewId="0">
      <selection activeCell="J26" sqref="J26"/>
    </sheetView>
  </sheetViews>
  <sheetFormatPr defaultColWidth="9.140625" defaultRowHeight="12.75" x14ac:dyDescent="0.2"/>
  <cols>
    <col min="1" max="1" width="19" style="9" bestFit="1" customWidth="1"/>
    <col min="2" max="16" width="8.140625" style="9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66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29">
        <v>132</v>
      </c>
      <c r="C8" s="58">
        <v>8200</v>
      </c>
      <c r="D8" s="122">
        <v>11</v>
      </c>
      <c r="E8" s="58">
        <v>7335</v>
      </c>
      <c r="F8" s="131">
        <v>0</v>
      </c>
      <c r="G8" s="64">
        <v>458</v>
      </c>
      <c r="H8" s="131">
        <v>0</v>
      </c>
      <c r="I8" s="131">
        <v>0</v>
      </c>
      <c r="J8" s="66">
        <v>7840</v>
      </c>
      <c r="K8" s="66">
        <v>280</v>
      </c>
      <c r="L8" s="131">
        <v>0</v>
      </c>
      <c r="M8" s="58">
        <v>2</v>
      </c>
      <c r="N8" s="131">
        <v>0</v>
      </c>
      <c r="O8" s="131">
        <v>0</v>
      </c>
      <c r="P8" s="58">
        <v>404</v>
      </c>
      <c r="Q8" s="46">
        <f>IF(B8=0,0,(H8+I8)/B8*100)</f>
        <v>0</v>
      </c>
      <c r="R8" s="46">
        <f>IF(C8=0,0,(J8+K8)/C8*100)</f>
        <v>99.024390243902445</v>
      </c>
    </row>
    <row r="9" spans="1:18" ht="12" customHeight="1" x14ac:dyDescent="0.2">
      <c r="A9" s="47" t="s">
        <v>4</v>
      </c>
      <c r="B9" s="129">
        <v>22</v>
      </c>
      <c r="C9" s="58">
        <v>1217</v>
      </c>
      <c r="D9" s="122">
        <v>13</v>
      </c>
      <c r="E9" s="58">
        <v>948</v>
      </c>
      <c r="F9" s="125">
        <v>5</v>
      </c>
      <c r="G9" s="64">
        <v>99</v>
      </c>
      <c r="H9" s="126">
        <v>11</v>
      </c>
      <c r="I9" s="125">
        <v>1</v>
      </c>
      <c r="J9" s="65">
        <v>1012</v>
      </c>
      <c r="K9" s="65">
        <v>80</v>
      </c>
      <c r="L9" s="131">
        <v>2</v>
      </c>
      <c r="M9" s="58">
        <v>8</v>
      </c>
      <c r="N9" s="121">
        <v>14</v>
      </c>
      <c r="O9" s="131">
        <v>1</v>
      </c>
      <c r="P9" s="58">
        <v>17</v>
      </c>
      <c r="Q9" s="46">
        <f>IF(B9=0,0,(H9+I9)/B9*100)</f>
        <v>54.54545454545454</v>
      </c>
      <c r="R9" s="46">
        <f t="shared" ref="R9:R26" si="0">IF(C9=0,0,(J9+K9)/C9*100)</f>
        <v>89.728841413311429</v>
      </c>
    </row>
    <row r="10" spans="1:18" ht="12" customHeight="1" x14ac:dyDescent="0.2">
      <c r="A10" s="47" t="s">
        <v>5</v>
      </c>
      <c r="B10" s="129">
        <v>88</v>
      </c>
      <c r="C10" s="58">
        <v>0</v>
      </c>
      <c r="D10" s="122">
        <v>64</v>
      </c>
      <c r="E10" s="58">
        <v>0</v>
      </c>
      <c r="F10" s="122">
        <v>13</v>
      </c>
      <c r="G10" s="64">
        <v>0</v>
      </c>
      <c r="H10" s="126">
        <v>67</v>
      </c>
      <c r="I10" s="126">
        <v>13</v>
      </c>
      <c r="J10" s="66">
        <v>0</v>
      </c>
      <c r="K10" s="66">
        <v>0</v>
      </c>
      <c r="L10" s="131">
        <v>5</v>
      </c>
      <c r="M10" s="58">
        <v>0</v>
      </c>
      <c r="N10" s="128">
        <v>2</v>
      </c>
      <c r="O10" s="123">
        <v>1</v>
      </c>
      <c r="P10" s="58">
        <v>0</v>
      </c>
      <c r="Q10" s="46">
        <f>IF(B10=0,0,(H10+I10)/B10*100)</f>
        <v>90.909090909090907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164">
        <v>12</v>
      </c>
      <c r="C11" s="58">
        <v>113</v>
      </c>
      <c r="D11" s="122">
        <v>9</v>
      </c>
      <c r="E11" s="58">
        <v>57</v>
      </c>
      <c r="F11" s="131">
        <v>3</v>
      </c>
      <c r="G11" s="64">
        <v>46</v>
      </c>
      <c r="H11" s="126">
        <v>9</v>
      </c>
      <c r="I11" s="131">
        <v>3</v>
      </c>
      <c r="J11" s="66">
        <v>64</v>
      </c>
      <c r="K11" s="66">
        <v>45</v>
      </c>
      <c r="L11" s="131">
        <v>0</v>
      </c>
      <c r="M11" s="58">
        <v>0</v>
      </c>
      <c r="N11" s="184">
        <v>1</v>
      </c>
      <c r="O11" s="131">
        <v>0</v>
      </c>
      <c r="P11" s="58">
        <v>10</v>
      </c>
      <c r="Q11" s="159">
        <f>IF(B11=0,0,(H11+H12+H13+I11+I12+I13)/B11*100)</f>
        <v>100</v>
      </c>
      <c r="R11" s="46">
        <f t="shared" si="0"/>
        <v>96.460176991150433</v>
      </c>
    </row>
    <row r="12" spans="1:18" s="24" customFormat="1" ht="12" customHeight="1" x14ac:dyDescent="0.2">
      <c r="A12" s="45" t="s">
        <v>7</v>
      </c>
      <c r="B12" s="165"/>
      <c r="C12" s="58">
        <v>0</v>
      </c>
      <c r="D12" s="131">
        <v>0</v>
      </c>
      <c r="E12" s="58">
        <v>0</v>
      </c>
      <c r="F12" s="131">
        <v>0</v>
      </c>
      <c r="G12" s="64">
        <v>0</v>
      </c>
      <c r="H12" s="131">
        <v>0</v>
      </c>
      <c r="I12" s="131">
        <v>0</v>
      </c>
      <c r="J12" s="66">
        <v>0</v>
      </c>
      <c r="K12" s="66">
        <v>0</v>
      </c>
      <c r="L12" s="131">
        <v>0</v>
      </c>
      <c r="M12" s="58">
        <v>0</v>
      </c>
      <c r="N12" s="168"/>
      <c r="O12" s="131">
        <v>0</v>
      </c>
      <c r="P12" s="58">
        <v>0</v>
      </c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166"/>
      <c r="C13" s="58">
        <v>29</v>
      </c>
      <c r="D13" s="131">
        <v>0</v>
      </c>
      <c r="E13" s="58">
        <v>11</v>
      </c>
      <c r="F13" s="131">
        <v>0</v>
      </c>
      <c r="G13" s="64">
        <v>18</v>
      </c>
      <c r="H13" s="131">
        <v>0</v>
      </c>
      <c r="I13" s="131">
        <v>0</v>
      </c>
      <c r="J13" s="66">
        <v>8</v>
      </c>
      <c r="K13" s="66">
        <v>113</v>
      </c>
      <c r="L13" s="131">
        <v>0</v>
      </c>
      <c r="M13" s="58">
        <v>0</v>
      </c>
      <c r="N13" s="169"/>
      <c r="O13" s="131">
        <v>0</v>
      </c>
      <c r="P13" s="58">
        <v>0</v>
      </c>
      <c r="Q13" s="170"/>
      <c r="R13" s="46">
        <f t="shared" si="0"/>
        <v>417.24137931034483</v>
      </c>
    </row>
    <row r="14" spans="1:18" s="24" customFormat="1" ht="12" customHeight="1" x14ac:dyDescent="0.2">
      <c r="A14" s="45" t="s">
        <v>9</v>
      </c>
      <c r="B14" s="171">
        <v>5</v>
      </c>
      <c r="C14" s="58">
        <v>779</v>
      </c>
      <c r="D14" s="131">
        <v>0</v>
      </c>
      <c r="E14" s="58">
        <v>397</v>
      </c>
      <c r="F14" s="131">
        <v>3</v>
      </c>
      <c r="G14" s="64">
        <v>145</v>
      </c>
      <c r="H14" s="131">
        <v>0</v>
      </c>
      <c r="I14" s="131">
        <v>3</v>
      </c>
      <c r="J14" s="66">
        <v>469</v>
      </c>
      <c r="K14" s="66">
        <v>69</v>
      </c>
      <c r="L14" s="131">
        <v>0</v>
      </c>
      <c r="M14" s="58">
        <v>4</v>
      </c>
      <c r="N14" s="171">
        <v>2</v>
      </c>
      <c r="O14" s="131">
        <v>0</v>
      </c>
      <c r="P14" s="58">
        <v>7</v>
      </c>
      <c r="Q14" s="159">
        <f>IF(B14=0,0,(H14+H15+H16+H17+H18+H19+H20+I14+I15+I16+I17+I18+I19+I20)/B14*100)</f>
        <v>100</v>
      </c>
      <c r="R14" s="46">
        <f t="shared" si="0"/>
        <v>69.062901155327339</v>
      </c>
    </row>
    <row r="15" spans="1:18" s="24" customFormat="1" ht="12" customHeight="1" x14ac:dyDescent="0.2">
      <c r="A15" s="45" t="s">
        <v>10</v>
      </c>
      <c r="B15" s="172"/>
      <c r="C15" s="58">
        <v>353</v>
      </c>
      <c r="D15" s="131">
        <v>0</v>
      </c>
      <c r="E15" s="58">
        <v>281</v>
      </c>
      <c r="F15" s="131">
        <v>2</v>
      </c>
      <c r="G15" s="64">
        <v>51</v>
      </c>
      <c r="H15" s="131">
        <v>0</v>
      </c>
      <c r="I15" s="131">
        <v>2</v>
      </c>
      <c r="J15" s="66">
        <v>219</v>
      </c>
      <c r="K15" s="66">
        <v>109</v>
      </c>
      <c r="L15" s="131">
        <v>0</v>
      </c>
      <c r="M15" s="58">
        <v>0</v>
      </c>
      <c r="N15" s="172"/>
      <c r="O15" s="131">
        <v>0</v>
      </c>
      <c r="P15" s="58">
        <v>21</v>
      </c>
      <c r="Q15" s="160"/>
      <c r="R15" s="46">
        <f t="shared" si="0"/>
        <v>92.917847025495746</v>
      </c>
    </row>
    <row r="16" spans="1:18" s="24" customFormat="1" ht="12" customHeight="1" x14ac:dyDescent="0.2">
      <c r="A16" s="45" t="s">
        <v>11</v>
      </c>
      <c r="B16" s="172"/>
      <c r="C16" s="58">
        <v>1003</v>
      </c>
      <c r="D16" s="131">
        <v>0</v>
      </c>
      <c r="E16" s="58">
        <v>766</v>
      </c>
      <c r="F16" s="131">
        <v>0</v>
      </c>
      <c r="G16" s="64">
        <v>208</v>
      </c>
      <c r="H16" s="131">
        <v>0</v>
      </c>
      <c r="I16" s="131">
        <v>0</v>
      </c>
      <c r="J16" s="66">
        <v>676</v>
      </c>
      <c r="K16" s="66">
        <v>128</v>
      </c>
      <c r="L16" s="131">
        <v>0</v>
      </c>
      <c r="M16" s="58">
        <v>7</v>
      </c>
      <c r="N16" s="172"/>
      <c r="O16" s="131">
        <v>0</v>
      </c>
      <c r="P16" s="58">
        <v>23</v>
      </c>
      <c r="Q16" s="160"/>
      <c r="R16" s="46">
        <f t="shared" si="0"/>
        <v>80.159521435692923</v>
      </c>
    </row>
    <row r="17" spans="1:18" s="24" customFormat="1" ht="12" customHeight="1" x14ac:dyDescent="0.2">
      <c r="A17" s="45" t="s">
        <v>12</v>
      </c>
      <c r="B17" s="172"/>
      <c r="C17" s="58">
        <v>486</v>
      </c>
      <c r="D17" s="131">
        <v>0</v>
      </c>
      <c r="E17" s="58">
        <v>368</v>
      </c>
      <c r="F17" s="131">
        <v>0</v>
      </c>
      <c r="G17" s="64">
        <v>80</v>
      </c>
      <c r="H17" s="131">
        <v>0</v>
      </c>
      <c r="I17" s="131">
        <v>0</v>
      </c>
      <c r="J17" s="66">
        <v>368</v>
      </c>
      <c r="K17" s="66">
        <v>48</v>
      </c>
      <c r="L17" s="131">
        <v>0</v>
      </c>
      <c r="M17" s="58">
        <v>9</v>
      </c>
      <c r="N17" s="172"/>
      <c r="O17" s="131">
        <v>0</v>
      </c>
      <c r="P17" s="58">
        <v>29</v>
      </c>
      <c r="Q17" s="160"/>
      <c r="R17" s="46">
        <f t="shared" si="0"/>
        <v>85.596707818930042</v>
      </c>
    </row>
    <row r="18" spans="1:18" s="24" customFormat="1" ht="12" customHeight="1" x14ac:dyDescent="0.2">
      <c r="A18" s="45" t="s">
        <v>13</v>
      </c>
      <c r="B18" s="172"/>
      <c r="C18" s="58">
        <v>66</v>
      </c>
      <c r="D18" s="131">
        <v>0</v>
      </c>
      <c r="E18" s="58">
        <v>30</v>
      </c>
      <c r="F18" s="131">
        <v>0</v>
      </c>
      <c r="G18" s="64">
        <v>29</v>
      </c>
      <c r="H18" s="131">
        <v>0</v>
      </c>
      <c r="I18" s="131">
        <v>0</v>
      </c>
      <c r="J18" s="66">
        <v>24</v>
      </c>
      <c r="K18" s="66">
        <v>27</v>
      </c>
      <c r="L18" s="131">
        <v>0</v>
      </c>
      <c r="M18" s="58">
        <v>0</v>
      </c>
      <c r="N18" s="172"/>
      <c r="O18" s="131">
        <v>0</v>
      </c>
      <c r="P18" s="58">
        <v>7</v>
      </c>
      <c r="Q18" s="160"/>
      <c r="R18" s="46">
        <f t="shared" si="0"/>
        <v>77.272727272727266</v>
      </c>
    </row>
    <row r="19" spans="1:18" s="24" customFormat="1" ht="12" customHeight="1" x14ac:dyDescent="0.2">
      <c r="A19" s="45" t="s">
        <v>14</v>
      </c>
      <c r="B19" s="172"/>
      <c r="C19" s="58">
        <v>45</v>
      </c>
      <c r="D19" s="131">
        <v>0</v>
      </c>
      <c r="E19" s="58">
        <v>37</v>
      </c>
      <c r="F19" s="131">
        <v>0</v>
      </c>
      <c r="G19" s="64">
        <v>5</v>
      </c>
      <c r="H19" s="131">
        <v>0</v>
      </c>
      <c r="I19" s="131">
        <v>0</v>
      </c>
      <c r="J19" s="66">
        <v>30</v>
      </c>
      <c r="K19" s="66">
        <v>4</v>
      </c>
      <c r="L19" s="131">
        <v>0</v>
      </c>
      <c r="M19" s="58">
        <v>1</v>
      </c>
      <c r="N19" s="172"/>
      <c r="O19" s="131">
        <v>0</v>
      </c>
      <c r="P19" s="58">
        <v>2</v>
      </c>
      <c r="Q19" s="160"/>
      <c r="R19" s="46">
        <f t="shared" si="0"/>
        <v>75.555555555555557</v>
      </c>
    </row>
    <row r="20" spans="1:18" s="24" customFormat="1" ht="12" customHeight="1" x14ac:dyDescent="0.2">
      <c r="A20" s="45" t="s">
        <v>15</v>
      </c>
      <c r="B20" s="173"/>
      <c r="C20" s="58">
        <v>0</v>
      </c>
      <c r="D20" s="131">
        <v>0</v>
      </c>
      <c r="E20" s="58">
        <v>0</v>
      </c>
      <c r="F20" s="131">
        <v>0</v>
      </c>
      <c r="G20" s="64">
        <v>0</v>
      </c>
      <c r="H20" s="131">
        <v>0</v>
      </c>
      <c r="I20" s="131">
        <v>0</v>
      </c>
      <c r="J20" s="66">
        <v>0</v>
      </c>
      <c r="K20" s="66">
        <v>0</v>
      </c>
      <c r="L20" s="131">
        <v>0</v>
      </c>
      <c r="M20" s="58">
        <v>0</v>
      </c>
      <c r="N20" s="173"/>
      <c r="O20" s="131">
        <v>0</v>
      </c>
      <c r="P20" s="58">
        <v>0</v>
      </c>
      <c r="Q20" s="170"/>
      <c r="R20" s="46">
        <f t="shared" si="0"/>
        <v>0</v>
      </c>
    </row>
    <row r="21" spans="1:18" s="24" customFormat="1" ht="12" customHeight="1" x14ac:dyDescent="0.2">
      <c r="A21" s="45" t="s">
        <v>17</v>
      </c>
      <c r="B21" s="121">
        <v>12</v>
      </c>
      <c r="C21" s="58">
        <v>0</v>
      </c>
      <c r="D21" s="131">
        <v>0</v>
      </c>
      <c r="E21" s="58">
        <v>0</v>
      </c>
      <c r="F21" s="131">
        <v>0</v>
      </c>
      <c r="G21" s="64">
        <v>0</v>
      </c>
      <c r="H21" s="131">
        <v>0</v>
      </c>
      <c r="I21" s="131">
        <v>0</v>
      </c>
      <c r="J21" s="66">
        <v>0</v>
      </c>
      <c r="K21" s="66">
        <v>0</v>
      </c>
      <c r="L21" s="131">
        <v>0</v>
      </c>
      <c r="M21" s="58">
        <v>0</v>
      </c>
      <c r="N21" s="131">
        <v>0</v>
      </c>
      <c r="O21" s="131">
        <v>0</v>
      </c>
      <c r="P21" s="58">
        <v>0</v>
      </c>
      <c r="Q21" s="46">
        <f>IF(B21=0,0,(H21+I21)/B21*100)</f>
        <v>0</v>
      </c>
      <c r="R21" s="46">
        <f t="shared" si="0"/>
        <v>0</v>
      </c>
    </row>
    <row r="22" spans="1:18" s="24" customFormat="1" ht="12" customHeight="1" x14ac:dyDescent="0.2">
      <c r="A22" s="45" t="s">
        <v>16</v>
      </c>
      <c r="B22" s="171">
        <v>0</v>
      </c>
      <c r="C22" s="58">
        <v>0</v>
      </c>
      <c r="D22" s="131">
        <v>0</v>
      </c>
      <c r="E22" s="58">
        <v>0</v>
      </c>
      <c r="F22" s="131">
        <v>0</v>
      </c>
      <c r="G22" s="64">
        <v>0</v>
      </c>
      <c r="H22" s="131">
        <v>0</v>
      </c>
      <c r="I22" s="131">
        <v>0</v>
      </c>
      <c r="J22" s="66">
        <v>0</v>
      </c>
      <c r="K22" s="66">
        <v>0</v>
      </c>
      <c r="L22" s="131">
        <v>0</v>
      </c>
      <c r="M22" s="58">
        <v>0</v>
      </c>
      <c r="N22" s="183">
        <v>0</v>
      </c>
      <c r="O22" s="131">
        <v>0</v>
      </c>
      <c r="P22" s="58">
        <v>0</v>
      </c>
      <c r="Q22" s="159">
        <f>IF(B22=0,0,(H22+H23+H24+H25+I22+I23+I24+I25)/B22*100)</f>
        <v>0</v>
      </c>
      <c r="R22" s="46">
        <f t="shared" si="0"/>
        <v>0</v>
      </c>
    </row>
    <row r="23" spans="1:18" s="24" customFormat="1" ht="12" customHeight="1" x14ac:dyDescent="0.2">
      <c r="A23" s="45" t="s">
        <v>18</v>
      </c>
      <c r="B23" s="172"/>
      <c r="C23" s="58">
        <v>0</v>
      </c>
      <c r="D23" s="131">
        <v>0</v>
      </c>
      <c r="E23" s="58">
        <v>0</v>
      </c>
      <c r="F23" s="131">
        <v>0</v>
      </c>
      <c r="G23" s="64">
        <v>0</v>
      </c>
      <c r="H23" s="131">
        <v>0</v>
      </c>
      <c r="I23" s="131">
        <v>0</v>
      </c>
      <c r="J23" s="66">
        <v>0</v>
      </c>
      <c r="K23" s="66">
        <v>0</v>
      </c>
      <c r="L23" s="131">
        <v>0</v>
      </c>
      <c r="M23" s="58">
        <v>0</v>
      </c>
      <c r="N23" s="181"/>
      <c r="O23" s="131">
        <v>0</v>
      </c>
      <c r="P23" s="58">
        <v>0</v>
      </c>
      <c r="Q23" s="160"/>
      <c r="R23" s="46">
        <f t="shared" si="0"/>
        <v>0</v>
      </c>
    </row>
    <row r="24" spans="1:18" s="24" customFormat="1" ht="12" customHeight="1" thickBot="1" x14ac:dyDescent="0.25">
      <c r="A24" s="45" t="s">
        <v>19</v>
      </c>
      <c r="B24" s="172"/>
      <c r="C24" s="58">
        <v>177</v>
      </c>
      <c r="D24" s="124">
        <v>9</v>
      </c>
      <c r="E24" s="58">
        <v>96</v>
      </c>
      <c r="F24" s="131">
        <v>0</v>
      </c>
      <c r="G24" s="64">
        <v>68</v>
      </c>
      <c r="H24" s="124">
        <v>9</v>
      </c>
      <c r="I24" s="131">
        <v>0</v>
      </c>
      <c r="J24" s="66">
        <v>104</v>
      </c>
      <c r="K24" s="66">
        <v>66</v>
      </c>
      <c r="L24" s="131">
        <v>0</v>
      </c>
      <c r="M24" s="58">
        <v>0</v>
      </c>
      <c r="N24" s="181"/>
      <c r="O24" s="131">
        <v>0</v>
      </c>
      <c r="P24" s="58">
        <v>13</v>
      </c>
      <c r="Q24" s="160"/>
      <c r="R24" s="46">
        <f t="shared" si="0"/>
        <v>96.045197740112997</v>
      </c>
    </row>
    <row r="25" spans="1:18" s="24" customFormat="1" ht="12" hidden="1" customHeight="1" thickBot="1" x14ac:dyDescent="0.25">
      <c r="A25" s="45" t="s">
        <v>20</v>
      </c>
      <c r="B25" s="173"/>
      <c r="C25" s="63">
        <v>144</v>
      </c>
      <c r="D25" s="131">
        <v>1</v>
      </c>
      <c r="E25" s="63">
        <v>55</v>
      </c>
      <c r="F25" s="131">
        <v>0</v>
      </c>
      <c r="G25" s="67">
        <v>82</v>
      </c>
      <c r="H25" s="131">
        <v>1</v>
      </c>
      <c r="I25" s="131">
        <v>0</v>
      </c>
      <c r="J25" s="68">
        <v>16</v>
      </c>
      <c r="K25" s="68">
        <v>77</v>
      </c>
      <c r="L25" s="131">
        <v>0</v>
      </c>
      <c r="M25" s="58">
        <v>0</v>
      </c>
      <c r="N25" s="182"/>
      <c r="O25" s="131">
        <v>0</v>
      </c>
      <c r="P25" s="58">
        <v>7</v>
      </c>
      <c r="Q25" s="161"/>
      <c r="R25" s="48">
        <f t="shared" si="0"/>
        <v>64.583333333333343</v>
      </c>
    </row>
    <row r="26" spans="1:18" ht="13.5" thickBot="1" x14ac:dyDescent="0.25">
      <c r="A26" s="49" t="s">
        <v>39</v>
      </c>
      <c r="B26" s="50">
        <f t="shared" ref="B26:P26" si="1">SUM(B8:B25)</f>
        <v>271</v>
      </c>
      <c r="C26" s="50">
        <f t="shared" si="1"/>
        <v>12612</v>
      </c>
      <c r="D26" s="50">
        <f t="shared" si="1"/>
        <v>107</v>
      </c>
      <c r="E26" s="50">
        <f t="shared" si="1"/>
        <v>10381</v>
      </c>
      <c r="F26" s="50">
        <f t="shared" si="1"/>
        <v>26</v>
      </c>
      <c r="G26" s="50">
        <f t="shared" si="1"/>
        <v>1289</v>
      </c>
      <c r="H26" s="50">
        <f t="shared" si="1"/>
        <v>97</v>
      </c>
      <c r="I26" s="50">
        <f>SUM(I8:I25)</f>
        <v>22</v>
      </c>
      <c r="J26" s="50">
        <f t="shared" si="1"/>
        <v>10830</v>
      </c>
      <c r="K26" s="50">
        <f>SUM(K8:K25)</f>
        <v>1046</v>
      </c>
      <c r="L26" s="50">
        <f t="shared" si="1"/>
        <v>7</v>
      </c>
      <c r="M26" s="50">
        <f t="shared" si="1"/>
        <v>31</v>
      </c>
      <c r="N26" s="50">
        <f t="shared" si="1"/>
        <v>19</v>
      </c>
      <c r="O26" s="50">
        <f t="shared" si="1"/>
        <v>2</v>
      </c>
      <c r="P26" s="51">
        <f t="shared" si="1"/>
        <v>540</v>
      </c>
      <c r="Q26" s="52">
        <f>IF(B26=0,0,(H26+I26)/B26*100)</f>
        <v>43.911439114391143</v>
      </c>
      <c r="R26" s="53">
        <f t="shared" si="0"/>
        <v>94.164287979701868</v>
      </c>
    </row>
    <row r="27" spans="1:18" ht="32.25" customHeight="1" thickBot="1" x14ac:dyDescent="0.25">
      <c r="A27" s="31" t="str">
        <f t="shared" ref="A27:Q27" si="2">A4</f>
        <v>Aktiviti Utama Dalam Piagam Pelanggan</v>
      </c>
      <c r="B27" s="175" t="str">
        <f t="shared" si="2"/>
        <v>Bil. Permohonan</v>
      </c>
      <c r="C27" s="176"/>
      <c r="D27" s="175" t="str">
        <f t="shared" si="2"/>
        <v>Permohonan Lulus</v>
      </c>
      <c r="E27" s="176"/>
      <c r="F27" s="175" t="str">
        <f t="shared" si="2"/>
        <v>Permohonan Tolak</v>
      </c>
      <c r="G27" s="176"/>
      <c r="H27" s="177" t="s">
        <v>40</v>
      </c>
      <c r="I27" s="178"/>
      <c r="J27" s="178"/>
      <c r="K27" s="179"/>
      <c r="L27" s="175" t="str">
        <f t="shared" si="2"/>
        <v>Workflow &amp; Status</v>
      </c>
      <c r="M27" s="176"/>
      <c r="N27" s="32" t="str">
        <f t="shared" si="2"/>
        <v>Slip Batal</v>
      </c>
      <c r="O27" s="175" t="str">
        <f t="shared" si="2"/>
        <v>Belum Cetak</v>
      </c>
      <c r="P27" s="176"/>
      <c r="Q27" s="162" t="str">
        <f t="shared" si="2"/>
        <v>%                                  Capaian Piagam</v>
      </c>
      <c r="R27" s="163"/>
    </row>
    <row r="28" spans="1:18" ht="34.5" thickBot="1" x14ac:dyDescent="0.25">
      <c r="A28" s="33"/>
      <c r="B28" s="34" t="s">
        <v>41</v>
      </c>
      <c r="C28" s="35" t="s">
        <v>42</v>
      </c>
      <c r="D28" s="35" t="s">
        <v>43</v>
      </c>
      <c r="E28" s="35" t="s">
        <v>44</v>
      </c>
      <c r="F28" s="35" t="s">
        <v>45</v>
      </c>
      <c r="G28" s="35" t="s">
        <v>46</v>
      </c>
      <c r="H28" s="35" t="s">
        <v>47</v>
      </c>
      <c r="I28" s="35" t="s">
        <v>48</v>
      </c>
      <c r="J28" s="35" t="s">
        <v>49</v>
      </c>
      <c r="K28" s="35" t="s">
        <v>50</v>
      </c>
      <c r="L28" s="35" t="s">
        <v>51</v>
      </c>
      <c r="M28" s="35" t="s">
        <v>52</v>
      </c>
      <c r="N28" s="35" t="s">
        <v>53</v>
      </c>
      <c r="O28" s="35" t="s">
        <v>54</v>
      </c>
      <c r="P28" s="36" t="s">
        <v>55</v>
      </c>
      <c r="Q28" s="34" t="s">
        <v>56</v>
      </c>
      <c r="R28" s="37" t="s">
        <v>57</v>
      </c>
    </row>
    <row r="29" spans="1:18" ht="45.75" thickBot="1" x14ac:dyDescent="0.25">
      <c r="A29" s="38" t="str">
        <f t="shared" ref="A29:R29" si="3">A6</f>
        <v>Produk</v>
      </c>
      <c r="B29" s="39" t="str">
        <f t="shared" si="3"/>
        <v>Kaunter</v>
      </c>
      <c r="C29" s="39" t="str">
        <f t="shared" si="3"/>
        <v>Online</v>
      </c>
      <c r="D29" s="39" t="str">
        <f t="shared" si="3"/>
        <v>Kaunter</v>
      </c>
      <c r="E29" s="39" t="str">
        <f t="shared" si="3"/>
        <v>Online</v>
      </c>
      <c r="F29" s="39" t="str">
        <f t="shared" si="3"/>
        <v>Kaunter</v>
      </c>
      <c r="G29" s="39" t="str">
        <f t="shared" si="3"/>
        <v>Online</v>
      </c>
      <c r="H29" s="39" t="s">
        <v>58</v>
      </c>
      <c r="I29" s="39" t="s">
        <v>59</v>
      </c>
      <c r="J29" s="39" t="s">
        <v>60</v>
      </c>
      <c r="K29" s="39" t="s">
        <v>61</v>
      </c>
      <c r="L29" s="39" t="str">
        <f t="shared" si="3"/>
        <v>Kaunter</v>
      </c>
      <c r="M29" s="39" t="str">
        <f t="shared" si="3"/>
        <v>Online</v>
      </c>
      <c r="N29" s="39" t="str">
        <f t="shared" si="3"/>
        <v>Bil.</v>
      </c>
      <c r="O29" s="39" t="str">
        <f t="shared" si="3"/>
        <v>Kaunter</v>
      </c>
      <c r="P29" s="39" t="str">
        <f t="shared" si="3"/>
        <v>Online</v>
      </c>
      <c r="Q29" s="40" t="str">
        <f t="shared" si="3"/>
        <v>Kaunter</v>
      </c>
      <c r="R29" s="41" t="str">
        <f t="shared" si="3"/>
        <v>Online</v>
      </c>
    </row>
    <row r="30" spans="1:18" ht="12" customHeight="1" x14ac:dyDescent="0.2">
      <c r="A30" s="42" t="s">
        <v>23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4"/>
      <c r="R30" s="44"/>
    </row>
    <row r="31" spans="1:18" ht="12" customHeight="1" x14ac:dyDescent="0.2">
      <c r="A31" s="45" t="s">
        <v>24</v>
      </c>
      <c r="B31" s="156">
        <v>0</v>
      </c>
      <c r="C31" s="58">
        <v>0</v>
      </c>
      <c r="D31" s="58">
        <v>0</v>
      </c>
      <c r="E31" s="58">
        <v>0</v>
      </c>
      <c r="F31" s="64">
        <v>0</v>
      </c>
      <c r="G31" s="64">
        <v>0</v>
      </c>
      <c r="H31" s="58">
        <v>0</v>
      </c>
      <c r="I31" s="69">
        <v>0</v>
      </c>
      <c r="J31" s="58">
        <v>0</v>
      </c>
      <c r="K31" s="64">
        <v>0</v>
      </c>
      <c r="L31" s="69">
        <v>0</v>
      </c>
      <c r="M31" s="69">
        <v>0</v>
      </c>
      <c r="N31" s="156">
        <v>0</v>
      </c>
      <c r="O31" s="69">
        <v>0</v>
      </c>
      <c r="P31" s="58">
        <v>0</v>
      </c>
      <c r="Q31" s="159">
        <v>0</v>
      </c>
      <c r="R31" s="46">
        <f>IF(C31=0,0,(J31+K31)/C31*100)</f>
        <v>0</v>
      </c>
    </row>
    <row r="32" spans="1:18" ht="12" customHeight="1" x14ac:dyDescent="0.2">
      <c r="A32" s="45" t="s">
        <v>25</v>
      </c>
      <c r="B32" s="157"/>
      <c r="C32" s="58">
        <v>56</v>
      </c>
      <c r="D32" s="58">
        <v>0</v>
      </c>
      <c r="E32" s="58">
        <v>41</v>
      </c>
      <c r="F32" s="64">
        <v>0</v>
      </c>
      <c r="G32" s="64">
        <v>15</v>
      </c>
      <c r="H32" s="65">
        <v>0</v>
      </c>
      <c r="I32" s="65">
        <v>0</v>
      </c>
      <c r="J32" s="58">
        <v>41</v>
      </c>
      <c r="K32" s="64">
        <v>15</v>
      </c>
      <c r="L32" s="70">
        <v>0</v>
      </c>
      <c r="M32" s="69">
        <v>0</v>
      </c>
      <c r="N32" s="157"/>
      <c r="O32" s="69">
        <v>0</v>
      </c>
      <c r="P32" s="58">
        <v>0</v>
      </c>
      <c r="Q32" s="160"/>
      <c r="R32" s="46">
        <f t="shared" ref="R32:R37" si="4">IF(C32=0,0,(J32+K32)/C32*100)</f>
        <v>100</v>
      </c>
    </row>
    <row r="33" spans="1:18" ht="12" customHeight="1" x14ac:dyDescent="0.2">
      <c r="A33" s="45" t="s">
        <v>17</v>
      </c>
      <c r="B33" s="157"/>
      <c r="C33" s="58">
        <v>1</v>
      </c>
      <c r="D33" s="58">
        <v>0</v>
      </c>
      <c r="E33" s="58">
        <v>0</v>
      </c>
      <c r="F33" s="64">
        <v>0</v>
      </c>
      <c r="G33" s="64">
        <v>1</v>
      </c>
      <c r="H33" s="65">
        <v>0</v>
      </c>
      <c r="I33" s="65">
        <v>0</v>
      </c>
      <c r="J33" s="58">
        <v>0</v>
      </c>
      <c r="K33" s="64">
        <v>1</v>
      </c>
      <c r="L33" s="70">
        <v>0</v>
      </c>
      <c r="M33" s="69">
        <v>0</v>
      </c>
      <c r="N33" s="157"/>
      <c r="O33" s="69">
        <v>0</v>
      </c>
      <c r="P33" s="58">
        <v>0</v>
      </c>
      <c r="Q33" s="160"/>
      <c r="R33" s="46">
        <f t="shared" si="4"/>
        <v>100</v>
      </c>
    </row>
    <row r="34" spans="1:18" ht="12" customHeight="1" x14ac:dyDescent="0.2">
      <c r="A34" s="45" t="s">
        <v>18</v>
      </c>
      <c r="B34" s="157"/>
      <c r="C34" s="58">
        <v>0</v>
      </c>
      <c r="D34" s="58">
        <v>0</v>
      </c>
      <c r="E34" s="58">
        <v>0</v>
      </c>
      <c r="F34" s="64">
        <v>0</v>
      </c>
      <c r="G34" s="64">
        <v>0</v>
      </c>
      <c r="H34" s="65">
        <v>0</v>
      </c>
      <c r="I34" s="65">
        <v>0</v>
      </c>
      <c r="J34" s="58">
        <v>0</v>
      </c>
      <c r="K34" s="64">
        <v>0</v>
      </c>
      <c r="L34" s="70">
        <v>0</v>
      </c>
      <c r="M34" s="69">
        <v>0</v>
      </c>
      <c r="N34" s="157"/>
      <c r="O34" s="69">
        <v>0</v>
      </c>
      <c r="P34" s="58">
        <v>0</v>
      </c>
      <c r="Q34" s="160"/>
      <c r="R34" s="46">
        <f t="shared" si="4"/>
        <v>0</v>
      </c>
    </row>
    <row r="35" spans="1:18" ht="12" customHeight="1" x14ac:dyDescent="0.2">
      <c r="A35" s="45" t="s">
        <v>26</v>
      </c>
      <c r="B35" s="157"/>
      <c r="C35" s="58">
        <v>7</v>
      </c>
      <c r="D35" s="58">
        <v>0</v>
      </c>
      <c r="E35" s="58">
        <v>3</v>
      </c>
      <c r="F35" s="64">
        <v>0</v>
      </c>
      <c r="G35" s="64">
        <v>4</v>
      </c>
      <c r="H35" s="65">
        <v>0</v>
      </c>
      <c r="I35" s="65">
        <v>0</v>
      </c>
      <c r="J35" s="58">
        <v>3</v>
      </c>
      <c r="K35" s="64">
        <v>4</v>
      </c>
      <c r="L35" s="70">
        <v>0</v>
      </c>
      <c r="M35" s="69">
        <v>0</v>
      </c>
      <c r="N35" s="157"/>
      <c r="O35" s="69">
        <v>0</v>
      </c>
      <c r="P35" s="58">
        <v>0</v>
      </c>
      <c r="Q35" s="160"/>
      <c r="R35" s="46">
        <f t="shared" si="4"/>
        <v>100</v>
      </c>
    </row>
    <row r="36" spans="1:18" ht="12" customHeight="1" thickBot="1" x14ac:dyDescent="0.25">
      <c r="A36" s="45" t="s">
        <v>27</v>
      </c>
      <c r="B36" s="158"/>
      <c r="C36" s="63">
        <v>34</v>
      </c>
      <c r="D36" s="63">
        <v>0</v>
      </c>
      <c r="E36" s="63">
        <v>32</v>
      </c>
      <c r="F36" s="64">
        <v>0</v>
      </c>
      <c r="G36" s="67">
        <v>2</v>
      </c>
      <c r="H36" s="68">
        <v>0</v>
      </c>
      <c r="I36" s="65">
        <v>0</v>
      </c>
      <c r="J36" s="63">
        <v>32</v>
      </c>
      <c r="K36" s="67">
        <v>2</v>
      </c>
      <c r="L36" s="71">
        <v>0</v>
      </c>
      <c r="M36" s="69">
        <v>0</v>
      </c>
      <c r="N36" s="158"/>
      <c r="O36" s="69">
        <v>0</v>
      </c>
      <c r="P36" s="58">
        <v>0</v>
      </c>
      <c r="Q36" s="161"/>
      <c r="R36" s="54">
        <f t="shared" si="4"/>
        <v>100</v>
      </c>
    </row>
    <row r="37" spans="1:18" ht="13.5" thickBot="1" x14ac:dyDescent="0.25">
      <c r="A37" s="49" t="s">
        <v>39</v>
      </c>
      <c r="B37" s="50">
        <f t="shared" ref="B37:P37" si="5">SUM(B31:B36)</f>
        <v>0</v>
      </c>
      <c r="C37" s="50">
        <f t="shared" si="5"/>
        <v>98</v>
      </c>
      <c r="D37" s="50">
        <f t="shared" si="5"/>
        <v>0</v>
      </c>
      <c r="E37" s="50">
        <f t="shared" si="5"/>
        <v>76</v>
      </c>
      <c r="F37" s="50">
        <f t="shared" si="5"/>
        <v>0</v>
      </c>
      <c r="G37" s="50">
        <f t="shared" si="5"/>
        <v>22</v>
      </c>
      <c r="H37" s="50">
        <f t="shared" si="5"/>
        <v>0</v>
      </c>
      <c r="I37" s="50">
        <f>SUM(I31:I36)</f>
        <v>0</v>
      </c>
      <c r="J37" s="50">
        <f t="shared" si="5"/>
        <v>76</v>
      </c>
      <c r="K37" s="50">
        <f>SUM(K31:K36)</f>
        <v>22</v>
      </c>
      <c r="L37" s="50">
        <f t="shared" si="5"/>
        <v>0</v>
      </c>
      <c r="M37" s="50">
        <f t="shared" si="5"/>
        <v>0</v>
      </c>
      <c r="N37" s="50">
        <f t="shared" si="5"/>
        <v>0</v>
      </c>
      <c r="O37" s="50">
        <f t="shared" si="5"/>
        <v>0</v>
      </c>
      <c r="P37" s="51">
        <f t="shared" si="5"/>
        <v>0</v>
      </c>
      <c r="Q37" s="53">
        <f>IF(B37=0,0,(H37+I37)/B37*100)</f>
        <v>0</v>
      </c>
      <c r="R37" s="53">
        <f t="shared" si="4"/>
        <v>100</v>
      </c>
    </row>
    <row r="38" spans="1:18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</row>
    <row r="39" spans="1:18" x14ac:dyDescent="0.2">
      <c r="A39" s="55" t="s">
        <v>38</v>
      </c>
      <c r="B39" s="56" t="s">
        <v>37</v>
      </c>
      <c r="C39" s="57" t="s">
        <v>62</v>
      </c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29"/>
      <c r="P39" s="29"/>
      <c r="Q39" s="29"/>
      <c r="R39" s="29"/>
    </row>
    <row r="40" spans="1:18" x14ac:dyDescent="0.2">
      <c r="A40" s="55"/>
      <c r="B40" s="56"/>
      <c r="C40" s="57" t="s">
        <v>63</v>
      </c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29"/>
      <c r="P40" s="29"/>
      <c r="Q40" s="29"/>
      <c r="R40" s="29"/>
    </row>
    <row r="41" spans="1:18" x14ac:dyDescent="0.2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ht="12.75" customHeight="1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  <row r="179" spans="17:18" x14ac:dyDescent="0.2">
      <c r="Q179" s="9"/>
      <c r="R179" s="9"/>
    </row>
    <row r="180" spans="17:18" x14ac:dyDescent="0.2">
      <c r="Q180" s="9"/>
      <c r="R180" s="9"/>
    </row>
    <row r="181" spans="17:18" x14ac:dyDescent="0.2">
      <c r="Q181" s="9"/>
      <c r="R181" s="9"/>
    </row>
    <row r="182" spans="17:18" x14ac:dyDescent="0.2">
      <c r="Q182" s="9"/>
      <c r="R182" s="9"/>
    </row>
    <row r="183" spans="17:18" x14ac:dyDescent="0.2">
      <c r="Q183" s="9"/>
      <c r="R183" s="9"/>
    </row>
    <row r="184" spans="17:18" x14ac:dyDescent="0.2">
      <c r="Q184" s="9"/>
      <c r="R184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31:B36"/>
    <mergeCell ref="N31:N36"/>
    <mergeCell ref="Q31:Q36"/>
    <mergeCell ref="B22:B25"/>
    <mergeCell ref="N22:N25"/>
    <mergeCell ref="Q22:Q25"/>
    <mergeCell ref="B27:C27"/>
    <mergeCell ref="D27:E27"/>
    <mergeCell ref="F27:G27"/>
    <mergeCell ref="H27:K27"/>
    <mergeCell ref="L27:M27"/>
    <mergeCell ref="O27:P27"/>
    <mergeCell ref="Q27:R2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topLeftCell="A2" zoomScaleSheetLayoutView="100" workbookViewId="0">
      <selection activeCell="J23" sqref="J23"/>
    </sheetView>
  </sheetViews>
  <sheetFormatPr defaultColWidth="9.140625" defaultRowHeight="12.75" x14ac:dyDescent="0.2"/>
  <cols>
    <col min="1" max="1" width="19" style="9" bestFit="1" customWidth="1"/>
    <col min="2" max="2" width="8.42578125" style="9" customWidth="1"/>
    <col min="3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67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30">
        <v>95</v>
      </c>
      <c r="C8" s="58">
        <v>13093</v>
      </c>
      <c r="D8" s="58"/>
      <c r="E8" s="58"/>
      <c r="F8" s="64"/>
      <c r="G8" s="64"/>
      <c r="H8" s="132">
        <v>0</v>
      </c>
      <c r="I8" s="131">
        <v>1</v>
      </c>
      <c r="J8" s="66">
        <v>12647</v>
      </c>
      <c r="K8" s="66">
        <v>456</v>
      </c>
      <c r="L8" s="58"/>
      <c r="M8" s="58"/>
      <c r="N8" s="58"/>
      <c r="O8" s="58"/>
      <c r="P8" s="58"/>
      <c r="Q8" s="46">
        <f>IF(B8=0,0,(H8+I8)/B8*100)</f>
        <v>1.0526315789473684</v>
      </c>
      <c r="R8" s="46">
        <f>IF(C8=0,0,(J8+K8)/C8*100)</f>
        <v>100.07637668983426</v>
      </c>
    </row>
    <row r="9" spans="1:18" ht="12" customHeight="1" x14ac:dyDescent="0.2">
      <c r="A9" s="47" t="s">
        <v>4</v>
      </c>
      <c r="B9" s="130">
        <v>48</v>
      </c>
      <c r="C9" s="58">
        <v>1987</v>
      </c>
      <c r="D9" s="58"/>
      <c r="E9" s="58"/>
      <c r="F9" s="64"/>
      <c r="G9" s="64"/>
      <c r="H9" s="126">
        <v>41</v>
      </c>
      <c r="I9" s="125">
        <v>2</v>
      </c>
      <c r="J9" s="65">
        <v>1925</v>
      </c>
      <c r="K9" s="65">
        <v>64</v>
      </c>
      <c r="L9" s="58"/>
      <c r="M9" s="58"/>
      <c r="N9" s="58"/>
      <c r="O9" s="58"/>
      <c r="P9" s="58"/>
      <c r="Q9" s="46">
        <f>IF(B9=0,0,(H9+I9)/B9*100)</f>
        <v>89.583333333333343</v>
      </c>
      <c r="R9" s="46">
        <f t="shared" ref="R9:R23" si="0">IF(C9=0,0,(J9+K9)/C9*100)</f>
        <v>100.10065425264219</v>
      </c>
    </row>
    <row r="10" spans="1:18" ht="12" customHeight="1" x14ac:dyDescent="0.2">
      <c r="A10" s="47" t="s">
        <v>5</v>
      </c>
      <c r="B10" s="130">
        <v>100</v>
      </c>
      <c r="C10" s="58">
        <v>0</v>
      </c>
      <c r="D10" s="58"/>
      <c r="E10" s="58"/>
      <c r="F10" s="64"/>
      <c r="G10" s="64"/>
      <c r="H10" s="126">
        <v>69</v>
      </c>
      <c r="I10" s="126">
        <v>13</v>
      </c>
      <c r="J10" s="66">
        <v>0</v>
      </c>
      <c r="K10" s="66">
        <v>0</v>
      </c>
      <c r="L10" s="58"/>
      <c r="M10" s="58"/>
      <c r="N10" s="58"/>
      <c r="O10" s="58"/>
      <c r="P10" s="58"/>
      <c r="Q10" s="46">
        <f>IF(B10=0,0,(H10+I10)/B10*100)</f>
        <v>82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164">
        <v>20</v>
      </c>
      <c r="C11" s="58">
        <v>203</v>
      </c>
      <c r="D11" s="58"/>
      <c r="E11" s="58"/>
      <c r="F11" s="64"/>
      <c r="G11" s="64"/>
      <c r="H11" s="126">
        <v>19</v>
      </c>
      <c r="I11" s="132">
        <v>0</v>
      </c>
      <c r="J11" s="66">
        <v>158</v>
      </c>
      <c r="K11" s="66">
        <v>41</v>
      </c>
      <c r="L11" s="58"/>
      <c r="M11" s="58"/>
      <c r="N11" s="156"/>
      <c r="O11" s="58"/>
      <c r="P11" s="58"/>
      <c r="Q11" s="159">
        <f>IF(B11=0,0,(H11+H12+H13+I11+I12+I13)/B11*100)</f>
        <v>95</v>
      </c>
      <c r="R11" s="46">
        <f t="shared" si="0"/>
        <v>98.029556650246306</v>
      </c>
    </row>
    <row r="12" spans="1:18" s="24" customFormat="1" ht="12" customHeight="1" x14ac:dyDescent="0.2">
      <c r="A12" s="45" t="s">
        <v>7</v>
      </c>
      <c r="B12" s="165"/>
      <c r="C12" s="58">
        <v>0</v>
      </c>
      <c r="D12" s="58"/>
      <c r="E12" s="58"/>
      <c r="F12" s="64"/>
      <c r="G12" s="64"/>
      <c r="H12" s="132">
        <v>0</v>
      </c>
      <c r="I12" s="132">
        <v>0</v>
      </c>
      <c r="J12" s="66">
        <v>0</v>
      </c>
      <c r="K12" s="66">
        <v>0</v>
      </c>
      <c r="L12" s="58"/>
      <c r="M12" s="58"/>
      <c r="N12" s="157"/>
      <c r="O12" s="58"/>
      <c r="P12" s="58"/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166"/>
      <c r="C13" s="58">
        <v>23</v>
      </c>
      <c r="D13" s="58"/>
      <c r="E13" s="58"/>
      <c r="F13" s="64"/>
      <c r="G13" s="64"/>
      <c r="H13" s="132">
        <v>0</v>
      </c>
      <c r="I13" s="132">
        <v>0</v>
      </c>
      <c r="J13" s="66">
        <v>22</v>
      </c>
      <c r="K13" s="66">
        <v>1</v>
      </c>
      <c r="L13" s="58"/>
      <c r="M13" s="58"/>
      <c r="N13" s="158"/>
      <c r="O13" s="58"/>
      <c r="P13" s="58"/>
      <c r="Q13" s="170"/>
      <c r="R13" s="46">
        <f t="shared" si="0"/>
        <v>100</v>
      </c>
    </row>
    <row r="14" spans="1:18" s="24" customFormat="1" ht="12" customHeight="1" x14ac:dyDescent="0.2">
      <c r="A14" s="45" t="s">
        <v>9</v>
      </c>
      <c r="B14" s="171">
        <v>37</v>
      </c>
      <c r="C14" s="58">
        <v>1072</v>
      </c>
      <c r="D14" s="58"/>
      <c r="E14" s="58"/>
      <c r="F14" s="64"/>
      <c r="G14" s="64"/>
      <c r="H14" s="132">
        <v>0</v>
      </c>
      <c r="I14" s="132">
        <v>0</v>
      </c>
      <c r="J14" s="66">
        <v>1016</v>
      </c>
      <c r="K14" s="66">
        <v>104</v>
      </c>
      <c r="L14" s="58"/>
      <c r="M14" s="58"/>
      <c r="N14" s="156"/>
      <c r="O14" s="58"/>
      <c r="P14" s="58"/>
      <c r="Q14" s="159">
        <f>IF(B14=0,0,(H14+H15+H16+H17+H18+H19+H20+I14+I15+I16+I17+I18+I19+I20)/B14*100)</f>
        <v>75.675675675675677</v>
      </c>
      <c r="R14" s="46">
        <f t="shared" si="0"/>
        <v>104.4776119402985</v>
      </c>
    </row>
    <row r="15" spans="1:18" s="24" customFormat="1" ht="12" customHeight="1" x14ac:dyDescent="0.2">
      <c r="A15" s="45" t="s">
        <v>10</v>
      </c>
      <c r="B15" s="172"/>
      <c r="C15" s="58">
        <v>472</v>
      </c>
      <c r="D15" s="58"/>
      <c r="E15" s="58"/>
      <c r="F15" s="64"/>
      <c r="G15" s="64"/>
      <c r="H15" s="132">
        <v>0</v>
      </c>
      <c r="I15" s="132">
        <v>0</v>
      </c>
      <c r="J15" s="66">
        <v>394</v>
      </c>
      <c r="K15" s="66">
        <v>54</v>
      </c>
      <c r="L15" s="58"/>
      <c r="M15" s="58"/>
      <c r="N15" s="157"/>
      <c r="O15" s="58"/>
      <c r="P15" s="58"/>
      <c r="Q15" s="160"/>
      <c r="R15" s="46">
        <f t="shared" si="0"/>
        <v>94.915254237288138</v>
      </c>
    </row>
    <row r="16" spans="1:18" s="24" customFormat="1" ht="12" customHeight="1" x14ac:dyDescent="0.2">
      <c r="A16" s="45" t="s">
        <v>11</v>
      </c>
      <c r="B16" s="172"/>
      <c r="C16" s="58">
        <v>1046</v>
      </c>
      <c r="D16" s="58"/>
      <c r="E16" s="58"/>
      <c r="F16" s="64"/>
      <c r="G16" s="64"/>
      <c r="H16" s="131">
        <v>24</v>
      </c>
      <c r="I16" s="132">
        <v>0</v>
      </c>
      <c r="J16" s="66">
        <v>857</v>
      </c>
      <c r="K16" s="66">
        <v>177</v>
      </c>
      <c r="L16" s="58"/>
      <c r="M16" s="58"/>
      <c r="N16" s="157"/>
      <c r="O16" s="58"/>
      <c r="P16" s="58"/>
      <c r="Q16" s="160"/>
      <c r="R16" s="46">
        <f t="shared" si="0"/>
        <v>98.852772466539193</v>
      </c>
    </row>
    <row r="17" spans="1:18" s="24" customFormat="1" ht="12" customHeight="1" x14ac:dyDescent="0.2">
      <c r="A17" s="45" t="s">
        <v>12</v>
      </c>
      <c r="B17" s="172"/>
      <c r="C17" s="58">
        <v>673</v>
      </c>
      <c r="D17" s="58"/>
      <c r="E17" s="58"/>
      <c r="F17" s="64"/>
      <c r="G17" s="64"/>
      <c r="H17" s="131">
        <v>4</v>
      </c>
      <c r="I17" s="132">
        <v>0</v>
      </c>
      <c r="J17" s="66">
        <v>606</v>
      </c>
      <c r="K17" s="66">
        <v>50</v>
      </c>
      <c r="L17" s="58"/>
      <c r="M17" s="58"/>
      <c r="N17" s="157"/>
      <c r="O17" s="58"/>
      <c r="P17" s="58"/>
      <c r="Q17" s="160"/>
      <c r="R17" s="46">
        <f t="shared" si="0"/>
        <v>97.473997028231793</v>
      </c>
    </row>
    <row r="18" spans="1:18" s="24" customFormat="1" ht="12" customHeight="1" x14ac:dyDescent="0.2">
      <c r="A18" s="45" t="s">
        <v>13</v>
      </c>
      <c r="B18" s="172"/>
      <c r="C18" s="58">
        <v>50</v>
      </c>
      <c r="D18" s="58"/>
      <c r="E18" s="58"/>
      <c r="F18" s="64"/>
      <c r="G18" s="64"/>
      <c r="H18" s="132">
        <v>0</v>
      </c>
      <c r="I18" s="132">
        <v>0</v>
      </c>
      <c r="J18" s="66">
        <v>45</v>
      </c>
      <c r="K18" s="66">
        <v>4</v>
      </c>
      <c r="L18" s="58"/>
      <c r="M18" s="58"/>
      <c r="N18" s="157"/>
      <c r="O18" s="58"/>
      <c r="P18" s="58"/>
      <c r="Q18" s="160"/>
      <c r="R18" s="46">
        <f t="shared" si="0"/>
        <v>98</v>
      </c>
    </row>
    <row r="19" spans="1:18" s="24" customFormat="1" ht="12" customHeight="1" x14ac:dyDescent="0.2">
      <c r="A19" s="45" t="s">
        <v>14</v>
      </c>
      <c r="B19" s="172"/>
      <c r="C19" s="58">
        <v>53</v>
      </c>
      <c r="D19" s="58"/>
      <c r="E19" s="58"/>
      <c r="F19" s="64"/>
      <c r="G19" s="64"/>
      <c r="H19" s="132">
        <v>0</v>
      </c>
      <c r="I19" s="132">
        <v>0</v>
      </c>
      <c r="J19" s="66">
        <v>42</v>
      </c>
      <c r="K19" s="66">
        <v>8</v>
      </c>
      <c r="L19" s="58"/>
      <c r="M19" s="58"/>
      <c r="N19" s="157"/>
      <c r="O19" s="58"/>
      <c r="P19" s="58"/>
      <c r="Q19" s="160"/>
      <c r="R19" s="46">
        <f t="shared" si="0"/>
        <v>94.339622641509436</v>
      </c>
    </row>
    <row r="20" spans="1:18" s="24" customFormat="1" ht="12" customHeight="1" x14ac:dyDescent="0.2">
      <c r="A20" s="45" t="s">
        <v>15</v>
      </c>
      <c r="B20" s="173"/>
      <c r="C20" s="58">
        <v>0</v>
      </c>
      <c r="D20" s="58"/>
      <c r="E20" s="58"/>
      <c r="F20" s="64"/>
      <c r="G20" s="64"/>
      <c r="H20" s="132">
        <v>0</v>
      </c>
      <c r="I20" s="132">
        <v>0</v>
      </c>
      <c r="J20" s="66">
        <v>0</v>
      </c>
      <c r="K20" s="66">
        <v>0</v>
      </c>
      <c r="L20" s="58"/>
      <c r="M20" s="58"/>
      <c r="N20" s="158"/>
      <c r="O20" s="58"/>
      <c r="P20" s="58"/>
      <c r="Q20" s="170"/>
      <c r="R20" s="46">
        <f t="shared" si="0"/>
        <v>0</v>
      </c>
    </row>
    <row r="21" spans="1:18" s="24" customFormat="1" ht="12" customHeight="1" x14ac:dyDescent="0.2">
      <c r="A21" s="45" t="s">
        <v>16</v>
      </c>
      <c r="B21" s="173">
        <v>21</v>
      </c>
      <c r="C21" s="58">
        <v>37</v>
      </c>
      <c r="D21" s="58"/>
      <c r="E21" s="58"/>
      <c r="F21" s="64"/>
      <c r="G21" s="64"/>
      <c r="H21" s="132">
        <v>0</v>
      </c>
      <c r="I21" s="132">
        <v>0</v>
      </c>
      <c r="J21" s="66">
        <v>24</v>
      </c>
      <c r="K21" s="66">
        <v>13</v>
      </c>
      <c r="L21" s="58"/>
      <c r="M21" s="58"/>
      <c r="N21" s="156"/>
      <c r="O21" s="58"/>
      <c r="P21" s="58"/>
      <c r="Q21" s="159">
        <f>IF(B21=0,0,(H21+H22+I21+I22)/B21*100)</f>
        <v>95.238095238095227</v>
      </c>
      <c r="R21" s="46">
        <f t="shared" si="0"/>
        <v>100</v>
      </c>
    </row>
    <row r="22" spans="1:18" s="24" customFormat="1" ht="12" customHeight="1" thickBot="1" x14ac:dyDescent="0.25">
      <c r="A22" s="45" t="s">
        <v>19</v>
      </c>
      <c r="B22" s="185"/>
      <c r="C22" s="58">
        <v>155</v>
      </c>
      <c r="D22" s="58"/>
      <c r="E22" s="58"/>
      <c r="F22" s="64"/>
      <c r="G22" s="64"/>
      <c r="H22" s="133">
        <v>19</v>
      </c>
      <c r="I22" s="134">
        <v>1</v>
      </c>
      <c r="J22" s="66">
        <v>85</v>
      </c>
      <c r="K22" s="66">
        <v>58</v>
      </c>
      <c r="L22" s="58"/>
      <c r="M22" s="58"/>
      <c r="N22" s="157"/>
      <c r="O22" s="58"/>
      <c r="P22" s="58"/>
      <c r="Q22" s="160"/>
      <c r="R22" s="46">
        <f t="shared" si="0"/>
        <v>92.258064516129039</v>
      </c>
    </row>
    <row r="23" spans="1:18" ht="13.5" thickBot="1" x14ac:dyDescent="0.25">
      <c r="A23" s="49" t="s">
        <v>39</v>
      </c>
      <c r="B23" s="50">
        <f>SUM(B7:B22)</f>
        <v>321</v>
      </c>
      <c r="C23" s="50">
        <f t="shared" ref="C23:P23" si="1">SUM(C8:C22)</f>
        <v>18864</v>
      </c>
      <c r="D23" s="50">
        <f t="shared" si="1"/>
        <v>0</v>
      </c>
      <c r="E23" s="50">
        <f t="shared" si="1"/>
        <v>0</v>
      </c>
      <c r="F23" s="50">
        <f t="shared" si="1"/>
        <v>0</v>
      </c>
      <c r="G23" s="50">
        <f t="shared" si="1"/>
        <v>0</v>
      </c>
      <c r="H23" s="50">
        <f t="shared" si="1"/>
        <v>176</v>
      </c>
      <c r="I23" s="50">
        <f t="shared" si="1"/>
        <v>17</v>
      </c>
      <c r="J23" s="50">
        <f t="shared" si="1"/>
        <v>17821</v>
      </c>
      <c r="K23" s="50">
        <f t="shared" si="1"/>
        <v>1030</v>
      </c>
      <c r="L23" s="50">
        <f t="shared" si="1"/>
        <v>0</v>
      </c>
      <c r="M23" s="50">
        <f t="shared" si="1"/>
        <v>0</v>
      </c>
      <c r="N23" s="50">
        <f t="shared" si="1"/>
        <v>0</v>
      </c>
      <c r="O23" s="50">
        <f t="shared" si="1"/>
        <v>0</v>
      </c>
      <c r="P23" s="51">
        <f t="shared" si="1"/>
        <v>0</v>
      </c>
      <c r="Q23" s="52">
        <f>IF(B23=0,0,(H23+I23)/B23*100)</f>
        <v>60.124610591900307</v>
      </c>
      <c r="R23" s="53">
        <f t="shared" si="0"/>
        <v>99.931085665818486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2">A6</f>
        <v>Produk</v>
      </c>
      <c r="B26" s="39" t="str">
        <f t="shared" si="2"/>
        <v>Kaunter</v>
      </c>
      <c r="C26" s="39" t="str">
        <f t="shared" si="2"/>
        <v>Online</v>
      </c>
      <c r="D26" s="39" t="str">
        <f t="shared" si="2"/>
        <v>Kaunter</v>
      </c>
      <c r="E26" s="39" t="str">
        <f t="shared" si="2"/>
        <v>Online</v>
      </c>
      <c r="F26" s="39" t="str">
        <f t="shared" si="2"/>
        <v>Kaunter</v>
      </c>
      <c r="G26" s="39" t="str">
        <f t="shared" si="2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3">L6</f>
        <v>Kaunter</v>
      </c>
      <c r="M26" s="39" t="str">
        <f t="shared" si="3"/>
        <v>Online</v>
      </c>
      <c r="N26" s="39" t="str">
        <f t="shared" si="3"/>
        <v>Bil.</v>
      </c>
      <c r="O26" s="39" t="str">
        <f t="shared" si="3"/>
        <v>Kaunter</v>
      </c>
      <c r="P26" s="39" t="str">
        <f t="shared" si="3"/>
        <v>Online</v>
      </c>
      <c r="Q26" s="40" t="str">
        <f t="shared" si="3"/>
        <v>Kaunter</v>
      </c>
      <c r="R26" s="41" t="str">
        <f t="shared" si="3"/>
        <v>Online</v>
      </c>
    </row>
    <row r="27" spans="1:18" ht="12" customHeight="1" x14ac:dyDescent="0.2">
      <c r="A27" s="42" t="s">
        <v>23</v>
      </c>
      <c r="B27" s="43">
        <f>SUM(B8:B23)</f>
        <v>642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56">
        <v>0</v>
      </c>
      <c r="C28" s="58">
        <v>109</v>
      </c>
      <c r="D28" s="58"/>
      <c r="E28" s="58"/>
      <c r="F28" s="64"/>
      <c r="G28" s="64"/>
      <c r="H28" s="58"/>
      <c r="I28" s="69"/>
      <c r="J28" s="58">
        <v>108</v>
      </c>
      <c r="K28" s="69">
        <v>1</v>
      </c>
      <c r="L28" s="69"/>
      <c r="M28" s="69"/>
      <c r="N28" s="156"/>
      <c r="O28" s="69"/>
      <c r="P28" s="58"/>
      <c r="Q28" s="159">
        <f>IF(B28=0,0,(H28+H29+#REF!+#REF!+#REF!+H30+#REF!+I28+I29+#REF!+#REF!+#REF!+I30+#REF!)/B28*100)</f>
        <v>0</v>
      </c>
      <c r="R28" s="46">
        <f>IF(C28=0,0,(J28+K28)/C28*100)</f>
        <v>100</v>
      </c>
    </row>
    <row r="29" spans="1:18" ht="12" customHeight="1" x14ac:dyDescent="0.2">
      <c r="A29" s="45" t="s">
        <v>25</v>
      </c>
      <c r="B29" s="157"/>
      <c r="C29" s="58">
        <v>0</v>
      </c>
      <c r="D29" s="58"/>
      <c r="E29" s="58"/>
      <c r="F29" s="64"/>
      <c r="G29" s="64"/>
      <c r="H29" s="65"/>
      <c r="I29" s="65"/>
      <c r="J29" s="65"/>
      <c r="K29" s="65">
        <v>0</v>
      </c>
      <c r="L29" s="70"/>
      <c r="M29" s="69"/>
      <c r="N29" s="157"/>
      <c r="O29" s="69"/>
      <c r="P29" s="58"/>
      <c r="Q29" s="160"/>
      <c r="R29" s="46">
        <f t="shared" ref="R29:R31" si="4">IF(C29=0,0,(J29+K29)/C29*100)</f>
        <v>0</v>
      </c>
    </row>
    <row r="30" spans="1:18" ht="12" customHeight="1" thickBot="1" x14ac:dyDescent="0.25">
      <c r="A30" s="45" t="s">
        <v>26</v>
      </c>
      <c r="B30" s="157"/>
      <c r="C30" s="58">
        <v>8</v>
      </c>
      <c r="D30" s="58"/>
      <c r="E30" s="58"/>
      <c r="F30" s="64"/>
      <c r="G30" s="64"/>
      <c r="H30" s="65"/>
      <c r="I30" s="65"/>
      <c r="J30" s="68">
        <v>0</v>
      </c>
      <c r="K30" s="65">
        <v>8</v>
      </c>
      <c r="L30" s="70"/>
      <c r="M30" s="69"/>
      <c r="N30" s="157"/>
      <c r="O30" s="69"/>
      <c r="P30" s="58"/>
      <c r="Q30" s="160"/>
      <c r="R30" s="46">
        <f t="shared" si="4"/>
        <v>100</v>
      </c>
    </row>
    <row r="31" spans="1:18" ht="13.5" thickBot="1" x14ac:dyDescent="0.25">
      <c r="A31" s="49" t="s">
        <v>39</v>
      </c>
      <c r="B31" s="50">
        <f t="shared" ref="B31:P31" si="5">SUM(B28:B30)</f>
        <v>0</v>
      </c>
      <c r="C31" s="50">
        <f t="shared" si="5"/>
        <v>117</v>
      </c>
      <c r="D31" s="50">
        <f t="shared" si="5"/>
        <v>0</v>
      </c>
      <c r="E31" s="50">
        <f t="shared" si="5"/>
        <v>0</v>
      </c>
      <c r="F31" s="50">
        <f t="shared" si="5"/>
        <v>0</v>
      </c>
      <c r="G31" s="50">
        <f t="shared" si="5"/>
        <v>0</v>
      </c>
      <c r="H31" s="50">
        <f t="shared" si="5"/>
        <v>0</v>
      </c>
      <c r="I31" s="50">
        <f t="shared" si="5"/>
        <v>0</v>
      </c>
      <c r="J31" s="50">
        <f t="shared" si="5"/>
        <v>108</v>
      </c>
      <c r="K31" s="50">
        <f t="shared" si="5"/>
        <v>9</v>
      </c>
      <c r="L31" s="50">
        <f t="shared" si="5"/>
        <v>0</v>
      </c>
      <c r="M31" s="50">
        <f t="shared" si="5"/>
        <v>0</v>
      </c>
      <c r="N31" s="50">
        <f t="shared" si="5"/>
        <v>0</v>
      </c>
      <c r="O31" s="50">
        <f t="shared" si="5"/>
        <v>0</v>
      </c>
      <c r="P31" s="51">
        <f t="shared" si="5"/>
        <v>0</v>
      </c>
      <c r="Q31" s="53">
        <f>IF(B31=0,0,(H31+I31)/B31*100)</f>
        <v>0</v>
      </c>
      <c r="R31" s="53">
        <f t="shared" si="4"/>
        <v>100</v>
      </c>
    </row>
    <row r="32" spans="1:18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">
      <c r="A33" s="55" t="s">
        <v>38</v>
      </c>
      <c r="B33" s="56" t="s">
        <v>37</v>
      </c>
      <c r="C33" s="57" t="s">
        <v>62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55"/>
      <c r="B34" s="56"/>
      <c r="C34" s="57" t="s">
        <v>63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1:18" x14ac:dyDescent="0.2"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ht="12.75" customHeight="1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28:B30"/>
    <mergeCell ref="N28:N30"/>
    <mergeCell ref="Q28:Q30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zoomScaleSheetLayoutView="100" workbookViewId="0">
      <selection activeCell="V7" sqref="V7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68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35">
        <v>219</v>
      </c>
      <c r="C8" s="72">
        <v>9403</v>
      </c>
      <c r="D8" s="72"/>
      <c r="E8" s="72"/>
      <c r="F8" s="73"/>
      <c r="G8" s="74"/>
      <c r="H8" s="131">
        <v>8</v>
      </c>
      <c r="I8" s="132">
        <v>0</v>
      </c>
      <c r="J8" s="75">
        <v>8572</v>
      </c>
      <c r="K8" s="76">
        <v>254</v>
      </c>
      <c r="L8" s="77"/>
      <c r="M8" s="77"/>
      <c r="N8" s="77"/>
      <c r="O8" s="77"/>
      <c r="P8" s="72"/>
      <c r="Q8" s="46">
        <f>IF(B8=0,0,(H8+I8)/B8*100)</f>
        <v>3.6529680365296802</v>
      </c>
      <c r="R8" s="46">
        <f>IF(C8=0,0,(J8+K8)/C8*100)</f>
        <v>93.863660533872178</v>
      </c>
    </row>
    <row r="9" spans="1:18" ht="12" customHeight="1" x14ac:dyDescent="0.2">
      <c r="A9" s="47" t="s">
        <v>4</v>
      </c>
      <c r="B9" s="135">
        <v>27</v>
      </c>
      <c r="C9" s="72">
        <v>2533</v>
      </c>
      <c r="D9" s="72"/>
      <c r="E9" s="72"/>
      <c r="F9" s="73"/>
      <c r="G9" s="74"/>
      <c r="H9" s="126">
        <v>20</v>
      </c>
      <c r="I9" s="125">
        <v>3</v>
      </c>
      <c r="J9" s="72">
        <v>2236</v>
      </c>
      <c r="K9" s="78">
        <v>163</v>
      </c>
      <c r="L9" s="77"/>
      <c r="M9" s="77"/>
      <c r="N9" s="72"/>
      <c r="O9" s="77"/>
      <c r="P9" s="72"/>
      <c r="Q9" s="46">
        <f>IF(B9=0,0,(H9+I9)/B9*100)</f>
        <v>85.18518518518519</v>
      </c>
      <c r="R9" s="46">
        <f t="shared" ref="R9:R23" si="0">IF(C9=0,0,(J9+K9)/C9*100)</f>
        <v>94.709830240821162</v>
      </c>
    </row>
    <row r="10" spans="1:18" ht="12" customHeight="1" x14ac:dyDescent="0.2">
      <c r="A10" s="47" t="s">
        <v>5</v>
      </c>
      <c r="B10" s="135">
        <v>117</v>
      </c>
      <c r="C10" s="77">
        <v>0</v>
      </c>
      <c r="D10" s="72"/>
      <c r="E10" s="77"/>
      <c r="F10" s="74"/>
      <c r="G10" s="79"/>
      <c r="H10" s="126">
        <v>57</v>
      </c>
      <c r="I10" s="126">
        <v>6</v>
      </c>
      <c r="J10" s="81">
        <v>0</v>
      </c>
      <c r="K10" s="82">
        <v>0</v>
      </c>
      <c r="L10" s="72"/>
      <c r="M10" s="77"/>
      <c r="N10" s="72"/>
      <c r="O10" s="72"/>
      <c r="P10" s="77"/>
      <c r="Q10" s="46">
        <f>IF(B10=0,0,(H10+I10)/B10*100)</f>
        <v>53.846153846153847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192">
        <v>7</v>
      </c>
      <c r="C11" s="72">
        <v>257</v>
      </c>
      <c r="D11" s="72"/>
      <c r="E11" s="72"/>
      <c r="F11" s="79"/>
      <c r="G11" s="74"/>
      <c r="H11" s="126">
        <v>3</v>
      </c>
      <c r="I11" s="131">
        <v>3</v>
      </c>
      <c r="J11" s="75">
        <v>195</v>
      </c>
      <c r="K11" s="76">
        <v>59</v>
      </c>
      <c r="L11" s="77"/>
      <c r="M11" s="77"/>
      <c r="N11" s="188"/>
      <c r="O11" s="77"/>
      <c r="P11" s="77"/>
      <c r="Q11" s="159">
        <f>IF(B11=0,0,(H11+H12+H13+I11+I12+I13)/B11*100)</f>
        <v>85.714285714285708</v>
      </c>
      <c r="R11" s="46">
        <f t="shared" si="0"/>
        <v>98.832684824902728</v>
      </c>
    </row>
    <row r="12" spans="1:18" s="24" customFormat="1" ht="12" customHeight="1" x14ac:dyDescent="0.2">
      <c r="A12" s="45" t="s">
        <v>7</v>
      </c>
      <c r="B12" s="193"/>
      <c r="C12" s="77">
        <v>0</v>
      </c>
      <c r="D12" s="77"/>
      <c r="E12" s="77"/>
      <c r="F12" s="79"/>
      <c r="G12" s="79"/>
      <c r="H12" s="132">
        <v>0</v>
      </c>
      <c r="I12" s="132">
        <v>0</v>
      </c>
      <c r="J12" s="81">
        <v>0</v>
      </c>
      <c r="K12" s="82">
        <v>0</v>
      </c>
      <c r="L12" s="77"/>
      <c r="M12" s="77"/>
      <c r="N12" s="187"/>
      <c r="O12" s="77"/>
      <c r="P12" s="77"/>
      <c r="Q12" s="160"/>
      <c r="R12" s="46">
        <f>IF(C12=0,0,(J12+K12)/C12*100)</f>
        <v>0</v>
      </c>
    </row>
    <row r="13" spans="1:18" s="24" customFormat="1" ht="12" customHeight="1" x14ac:dyDescent="0.2">
      <c r="A13" s="45" t="s">
        <v>8</v>
      </c>
      <c r="B13" s="194"/>
      <c r="C13" s="72">
        <v>33</v>
      </c>
      <c r="D13" s="77"/>
      <c r="E13" s="72"/>
      <c r="F13" s="79"/>
      <c r="G13" s="79"/>
      <c r="H13" s="132">
        <v>0</v>
      </c>
      <c r="I13" s="132">
        <v>0</v>
      </c>
      <c r="J13" s="75">
        <v>21</v>
      </c>
      <c r="K13" s="82">
        <v>11</v>
      </c>
      <c r="L13" s="77"/>
      <c r="M13" s="77"/>
      <c r="N13" s="195"/>
      <c r="O13" s="77"/>
      <c r="P13" s="77"/>
      <c r="Q13" s="170"/>
      <c r="R13" s="46">
        <f t="shared" si="0"/>
        <v>96.969696969696969</v>
      </c>
    </row>
    <row r="14" spans="1:18" s="24" customFormat="1" ht="12" customHeight="1" x14ac:dyDescent="0.2">
      <c r="A14" s="45" t="s">
        <v>9</v>
      </c>
      <c r="B14" s="196">
        <v>23</v>
      </c>
      <c r="C14" s="72">
        <v>786</v>
      </c>
      <c r="D14" s="77"/>
      <c r="E14" s="72"/>
      <c r="F14" s="79"/>
      <c r="G14" s="74"/>
      <c r="H14" s="131">
        <v>8</v>
      </c>
      <c r="I14" s="132">
        <v>0</v>
      </c>
      <c r="J14" s="75">
        <v>636</v>
      </c>
      <c r="K14" s="76">
        <v>96</v>
      </c>
      <c r="L14" s="77"/>
      <c r="M14" s="77"/>
      <c r="N14" s="188"/>
      <c r="O14" s="77"/>
      <c r="P14" s="72"/>
      <c r="Q14" s="159">
        <f>IF(B14=0,0,(H14+H15+H16+H17+H18+H19+H20+I14+I15+I16+I17+I18+I19+I20)/B14*100)</f>
        <v>43.478260869565219</v>
      </c>
      <c r="R14" s="46">
        <f t="shared" si="0"/>
        <v>93.129770992366417</v>
      </c>
    </row>
    <row r="15" spans="1:18" s="24" customFormat="1" ht="12" customHeight="1" x14ac:dyDescent="0.2">
      <c r="A15" s="45" t="s">
        <v>10</v>
      </c>
      <c r="B15" s="197"/>
      <c r="C15" s="72">
        <v>321</v>
      </c>
      <c r="D15" s="77"/>
      <c r="E15" s="72"/>
      <c r="F15" s="79"/>
      <c r="G15" s="74"/>
      <c r="H15" s="132">
        <v>0</v>
      </c>
      <c r="I15" s="132">
        <v>0</v>
      </c>
      <c r="J15" s="75">
        <v>278</v>
      </c>
      <c r="K15" s="76">
        <v>26</v>
      </c>
      <c r="L15" s="77"/>
      <c r="M15" s="77"/>
      <c r="N15" s="187"/>
      <c r="O15" s="77"/>
      <c r="P15" s="72"/>
      <c r="Q15" s="160"/>
      <c r="R15" s="46">
        <f t="shared" si="0"/>
        <v>94.704049844236764</v>
      </c>
    </row>
    <row r="16" spans="1:18" s="24" customFormat="1" ht="12" customHeight="1" x14ac:dyDescent="0.2">
      <c r="A16" s="45" t="s">
        <v>11</v>
      </c>
      <c r="B16" s="197"/>
      <c r="C16" s="72">
        <v>992</v>
      </c>
      <c r="D16" s="72"/>
      <c r="E16" s="72"/>
      <c r="F16" s="79"/>
      <c r="G16" s="74"/>
      <c r="H16" s="131">
        <v>2</v>
      </c>
      <c r="I16" s="132">
        <v>0</v>
      </c>
      <c r="J16" s="75">
        <v>798</v>
      </c>
      <c r="K16" s="76">
        <v>159</v>
      </c>
      <c r="L16" s="77"/>
      <c r="M16" s="77"/>
      <c r="N16" s="187"/>
      <c r="O16" s="77"/>
      <c r="P16" s="72"/>
      <c r="Q16" s="160"/>
      <c r="R16" s="46">
        <f t="shared" si="0"/>
        <v>96.471774193548384</v>
      </c>
    </row>
    <row r="17" spans="1:18" s="24" customFormat="1" ht="12" customHeight="1" x14ac:dyDescent="0.2">
      <c r="A17" s="45" t="s">
        <v>12</v>
      </c>
      <c r="B17" s="197"/>
      <c r="C17" s="72">
        <v>827</v>
      </c>
      <c r="D17" s="77"/>
      <c r="E17" s="72"/>
      <c r="F17" s="79"/>
      <c r="G17" s="74"/>
      <c r="H17" s="132">
        <v>0</v>
      </c>
      <c r="I17" s="132">
        <v>0</v>
      </c>
      <c r="J17" s="75">
        <v>659</v>
      </c>
      <c r="K17" s="76">
        <v>78</v>
      </c>
      <c r="L17" s="77"/>
      <c r="M17" s="77"/>
      <c r="N17" s="187"/>
      <c r="O17" s="77"/>
      <c r="P17" s="72"/>
      <c r="Q17" s="160"/>
      <c r="R17" s="46">
        <f t="shared" si="0"/>
        <v>89.117291414752117</v>
      </c>
    </row>
    <row r="18" spans="1:18" s="24" customFormat="1" ht="12" customHeight="1" x14ac:dyDescent="0.2">
      <c r="A18" s="45" t="s">
        <v>13</v>
      </c>
      <c r="B18" s="197"/>
      <c r="C18" s="72">
        <v>68</v>
      </c>
      <c r="D18" s="77"/>
      <c r="E18" s="72"/>
      <c r="F18" s="79"/>
      <c r="G18" s="79"/>
      <c r="H18" s="132">
        <v>0</v>
      </c>
      <c r="I18" s="132">
        <v>0</v>
      </c>
      <c r="J18" s="75">
        <v>42</v>
      </c>
      <c r="K18" s="82">
        <v>17</v>
      </c>
      <c r="L18" s="77"/>
      <c r="M18" s="77"/>
      <c r="N18" s="187"/>
      <c r="O18" s="77"/>
      <c r="P18" s="77"/>
      <c r="Q18" s="160"/>
      <c r="R18" s="46">
        <f t="shared" si="0"/>
        <v>86.764705882352942</v>
      </c>
    </row>
    <row r="19" spans="1:18" s="24" customFormat="1" ht="12" customHeight="1" x14ac:dyDescent="0.2">
      <c r="A19" s="45" t="s">
        <v>14</v>
      </c>
      <c r="B19" s="197"/>
      <c r="C19" s="72">
        <v>46</v>
      </c>
      <c r="D19" s="77"/>
      <c r="E19" s="72"/>
      <c r="F19" s="79"/>
      <c r="G19" s="74"/>
      <c r="H19" s="132">
        <v>0</v>
      </c>
      <c r="I19" s="132">
        <v>0</v>
      </c>
      <c r="J19" s="75">
        <v>29</v>
      </c>
      <c r="K19" s="76">
        <v>9</v>
      </c>
      <c r="L19" s="77"/>
      <c r="M19" s="77"/>
      <c r="N19" s="187"/>
      <c r="O19" s="77"/>
      <c r="P19" s="72"/>
      <c r="Q19" s="160"/>
      <c r="R19" s="46">
        <f t="shared" si="0"/>
        <v>82.608695652173907</v>
      </c>
    </row>
    <row r="20" spans="1:18" s="24" customFormat="1" ht="12" customHeight="1" x14ac:dyDescent="0.2">
      <c r="A20" s="45" t="s">
        <v>15</v>
      </c>
      <c r="B20" s="190"/>
      <c r="C20" s="72">
        <v>0</v>
      </c>
      <c r="D20" s="77"/>
      <c r="E20" s="77"/>
      <c r="F20" s="79"/>
      <c r="G20" s="74"/>
      <c r="H20" s="132">
        <v>0</v>
      </c>
      <c r="I20" s="132">
        <v>0</v>
      </c>
      <c r="J20" s="81">
        <v>0</v>
      </c>
      <c r="K20" s="76">
        <v>0</v>
      </c>
      <c r="L20" s="77"/>
      <c r="M20" s="77"/>
      <c r="N20" s="195"/>
      <c r="O20" s="77"/>
      <c r="P20" s="77"/>
      <c r="Q20" s="170"/>
      <c r="R20" s="46">
        <f t="shared" si="0"/>
        <v>0</v>
      </c>
    </row>
    <row r="21" spans="1:18" s="24" customFormat="1" ht="12" customHeight="1" x14ac:dyDescent="0.2">
      <c r="A21" s="45" t="s">
        <v>16</v>
      </c>
      <c r="B21" s="190">
        <v>17</v>
      </c>
      <c r="C21" s="72">
        <v>61</v>
      </c>
      <c r="D21" s="77"/>
      <c r="E21" s="72"/>
      <c r="F21" s="79"/>
      <c r="G21" s="74"/>
      <c r="H21" s="132">
        <v>0</v>
      </c>
      <c r="I21" s="132">
        <v>0</v>
      </c>
      <c r="J21" s="75">
        <v>38</v>
      </c>
      <c r="K21" s="76">
        <v>14</v>
      </c>
      <c r="L21" s="77"/>
      <c r="M21" s="77"/>
      <c r="N21" s="188"/>
      <c r="O21" s="77"/>
      <c r="P21" s="77"/>
      <c r="Q21" s="159">
        <f>IF(B21=0,0,(H21+H22+I21+I22)/B21*100)</f>
        <v>100</v>
      </c>
      <c r="R21" s="46">
        <f t="shared" si="0"/>
        <v>85.245901639344254</v>
      </c>
    </row>
    <row r="22" spans="1:18" s="24" customFormat="1" ht="12" customHeight="1" thickBot="1" x14ac:dyDescent="0.25">
      <c r="A22" s="45" t="s">
        <v>19</v>
      </c>
      <c r="B22" s="191"/>
      <c r="C22" s="72">
        <v>260</v>
      </c>
      <c r="D22" s="72"/>
      <c r="E22" s="72"/>
      <c r="F22" s="79"/>
      <c r="G22" s="74"/>
      <c r="H22" s="133">
        <v>17</v>
      </c>
      <c r="I22" s="132">
        <v>0</v>
      </c>
      <c r="J22" s="75">
        <v>181</v>
      </c>
      <c r="K22" s="76">
        <v>69</v>
      </c>
      <c r="L22" s="77"/>
      <c r="M22" s="77"/>
      <c r="N22" s="187"/>
      <c r="O22" s="77"/>
      <c r="P22" s="72"/>
      <c r="Q22" s="160"/>
      <c r="R22" s="46">
        <f t="shared" si="0"/>
        <v>96.15384615384616</v>
      </c>
    </row>
    <row r="23" spans="1:18" ht="13.5" thickBot="1" x14ac:dyDescent="0.25">
      <c r="A23" s="49" t="s">
        <v>39</v>
      </c>
      <c r="B23" s="50">
        <f t="shared" ref="B23:P23" si="1">SUM(B8:B22)</f>
        <v>410</v>
      </c>
      <c r="C23" s="50">
        <f t="shared" si="1"/>
        <v>15587</v>
      </c>
      <c r="D23" s="50">
        <f t="shared" si="1"/>
        <v>0</v>
      </c>
      <c r="E23" s="50">
        <f t="shared" si="1"/>
        <v>0</v>
      </c>
      <c r="F23" s="50">
        <f t="shared" si="1"/>
        <v>0</v>
      </c>
      <c r="G23" s="50">
        <f t="shared" si="1"/>
        <v>0</v>
      </c>
      <c r="H23" s="50">
        <f t="shared" si="1"/>
        <v>115</v>
      </c>
      <c r="I23" s="50">
        <f t="shared" si="1"/>
        <v>12</v>
      </c>
      <c r="J23" s="50">
        <f t="shared" si="1"/>
        <v>13685</v>
      </c>
      <c r="K23" s="50">
        <f t="shared" si="1"/>
        <v>955</v>
      </c>
      <c r="L23" s="50">
        <f t="shared" si="1"/>
        <v>0</v>
      </c>
      <c r="M23" s="50">
        <f t="shared" si="1"/>
        <v>0</v>
      </c>
      <c r="N23" s="50">
        <f t="shared" si="1"/>
        <v>0</v>
      </c>
      <c r="O23" s="50">
        <f t="shared" si="1"/>
        <v>0</v>
      </c>
      <c r="P23" s="51">
        <f t="shared" si="1"/>
        <v>0</v>
      </c>
      <c r="Q23" s="52">
        <f>IF(B23=0,0,(H23+I23)/B23*100)</f>
        <v>30.975609756097562</v>
      </c>
      <c r="R23" s="53">
        <f t="shared" si="0"/>
        <v>93.924424199653558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2">A6</f>
        <v>Produk</v>
      </c>
      <c r="B26" s="39" t="str">
        <f t="shared" si="2"/>
        <v>Kaunter</v>
      </c>
      <c r="C26" s="39" t="str">
        <f t="shared" si="2"/>
        <v>Online</v>
      </c>
      <c r="D26" s="39" t="str">
        <f t="shared" si="2"/>
        <v>Kaunter</v>
      </c>
      <c r="E26" s="39" t="str">
        <f t="shared" si="2"/>
        <v>Online</v>
      </c>
      <c r="F26" s="39" t="str">
        <f t="shared" si="2"/>
        <v>Kaunter</v>
      </c>
      <c r="G26" s="39" t="str">
        <f t="shared" si="2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3">L6</f>
        <v>Kaunter</v>
      </c>
      <c r="M26" s="39" t="str">
        <f t="shared" si="3"/>
        <v>Online</v>
      </c>
      <c r="N26" s="39" t="str">
        <f t="shared" si="3"/>
        <v>Bil.</v>
      </c>
      <c r="O26" s="39" t="str">
        <f t="shared" si="3"/>
        <v>Kaunter</v>
      </c>
      <c r="P26" s="39" t="str">
        <f t="shared" si="3"/>
        <v>Online</v>
      </c>
      <c r="Q26" s="40" t="str">
        <f t="shared" si="3"/>
        <v>Kaunter</v>
      </c>
      <c r="R26" s="41" t="str">
        <f t="shared" si="3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86"/>
      <c r="C28" s="77">
        <v>133</v>
      </c>
      <c r="D28" s="77"/>
      <c r="E28" s="77"/>
      <c r="F28" s="77"/>
      <c r="G28" s="73"/>
      <c r="H28" s="77"/>
      <c r="I28" s="77"/>
      <c r="J28" s="77">
        <v>127</v>
      </c>
      <c r="K28" s="83">
        <v>6</v>
      </c>
      <c r="L28" s="77"/>
      <c r="M28" s="77"/>
      <c r="N28" s="188"/>
      <c r="O28" s="77"/>
      <c r="P28" s="77"/>
      <c r="Q28" s="159">
        <f>IF(B28=0,0,(H28+H29+#REF!+#REF!+#REF!+H30+#REF!+I28+I29+#REF!+#REF!+#REF!+I30+#REF!)/B28*100)</f>
        <v>0</v>
      </c>
      <c r="R28" s="46">
        <f>IF(C28=0,0,(J28+K28)/C28*100)</f>
        <v>100</v>
      </c>
    </row>
    <row r="29" spans="1:18" ht="12" customHeight="1" x14ac:dyDescent="0.2">
      <c r="A29" s="45" t="s">
        <v>25</v>
      </c>
      <c r="B29" s="187"/>
      <c r="C29" s="72"/>
      <c r="D29" s="72"/>
      <c r="E29" s="77"/>
      <c r="F29" s="77"/>
      <c r="G29" s="74"/>
      <c r="H29" s="72"/>
      <c r="I29" s="77"/>
      <c r="J29" s="72"/>
      <c r="K29" s="83"/>
      <c r="L29" s="77"/>
      <c r="M29" s="77"/>
      <c r="N29" s="189"/>
      <c r="O29" s="77"/>
      <c r="P29" s="77"/>
      <c r="Q29" s="160"/>
      <c r="R29" s="46">
        <f t="shared" ref="R29:R31" si="4">IF(C29=0,0,(J29+K29)/C29*100)</f>
        <v>0</v>
      </c>
    </row>
    <row r="30" spans="1:18" ht="12" customHeight="1" thickBot="1" x14ac:dyDescent="0.25">
      <c r="A30" s="45" t="s">
        <v>26</v>
      </c>
      <c r="B30" s="187"/>
      <c r="C30" s="72">
        <v>16</v>
      </c>
      <c r="D30" s="77"/>
      <c r="E30" s="77"/>
      <c r="F30" s="77"/>
      <c r="G30" s="74"/>
      <c r="H30" s="77"/>
      <c r="I30" s="77"/>
      <c r="J30" s="72">
        <v>15</v>
      </c>
      <c r="K30" s="80">
        <v>1</v>
      </c>
      <c r="L30" s="77"/>
      <c r="M30" s="77"/>
      <c r="N30" s="189"/>
      <c r="O30" s="77"/>
      <c r="P30" s="72"/>
      <c r="Q30" s="160"/>
      <c r="R30" s="46">
        <f t="shared" si="4"/>
        <v>100</v>
      </c>
    </row>
    <row r="31" spans="1:18" ht="13.5" thickBot="1" x14ac:dyDescent="0.25">
      <c r="A31" s="49" t="s">
        <v>39</v>
      </c>
      <c r="B31" s="50">
        <f t="shared" ref="B31:P31" si="5">SUM(B28:B30)</f>
        <v>0</v>
      </c>
      <c r="C31" s="50">
        <f t="shared" si="5"/>
        <v>149</v>
      </c>
      <c r="D31" s="50">
        <f t="shared" si="5"/>
        <v>0</v>
      </c>
      <c r="E31" s="50">
        <f t="shared" si="5"/>
        <v>0</v>
      </c>
      <c r="F31" s="50">
        <f t="shared" si="5"/>
        <v>0</v>
      </c>
      <c r="G31" s="50">
        <f t="shared" si="5"/>
        <v>0</v>
      </c>
      <c r="H31" s="50">
        <f t="shared" si="5"/>
        <v>0</v>
      </c>
      <c r="I31" s="50">
        <f t="shared" si="5"/>
        <v>0</v>
      </c>
      <c r="J31" s="50">
        <f t="shared" si="5"/>
        <v>142</v>
      </c>
      <c r="K31" s="50">
        <f t="shared" si="5"/>
        <v>7</v>
      </c>
      <c r="L31" s="50">
        <f t="shared" si="5"/>
        <v>0</v>
      </c>
      <c r="M31" s="50">
        <f t="shared" si="5"/>
        <v>0</v>
      </c>
      <c r="N31" s="50">
        <f t="shared" si="5"/>
        <v>0</v>
      </c>
      <c r="O31" s="50">
        <f t="shared" si="5"/>
        <v>0</v>
      </c>
      <c r="P31" s="51">
        <f t="shared" si="5"/>
        <v>0</v>
      </c>
      <c r="Q31" s="53">
        <f>IF(B31=0,0,(H31+I31)/B31*100)</f>
        <v>0</v>
      </c>
      <c r="R31" s="53">
        <f t="shared" si="4"/>
        <v>100</v>
      </c>
    </row>
    <row r="32" spans="1:18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">
      <c r="A33" s="55" t="s">
        <v>38</v>
      </c>
      <c r="B33" s="56" t="s">
        <v>37</v>
      </c>
      <c r="C33" s="57" t="s">
        <v>62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55"/>
      <c r="B34" s="56"/>
      <c r="C34" s="57" t="s">
        <v>63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1:18" x14ac:dyDescent="0.2"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ht="12.75" customHeight="1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28:B30"/>
    <mergeCell ref="N28:N30"/>
    <mergeCell ref="Q28:Q30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zoomScaleSheetLayoutView="100" workbookViewId="0">
      <selection activeCell="J23" sqref="J23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69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35">
        <v>42</v>
      </c>
      <c r="C8" s="58">
        <v>11806</v>
      </c>
      <c r="D8" s="58"/>
      <c r="E8" s="58"/>
      <c r="F8" s="64"/>
      <c r="G8" s="64"/>
      <c r="H8" s="131">
        <v>0</v>
      </c>
      <c r="I8" s="131">
        <v>0</v>
      </c>
      <c r="J8" s="66">
        <v>11107</v>
      </c>
      <c r="K8" s="66">
        <v>220</v>
      </c>
      <c r="L8" s="58"/>
      <c r="M8" s="58"/>
      <c r="N8" s="58"/>
      <c r="O8" s="58"/>
      <c r="P8" s="58"/>
      <c r="Q8" s="46">
        <f>IF(B8=0,0,(H8+I8)/B8*100)</f>
        <v>0</v>
      </c>
      <c r="R8" s="46">
        <f>IF(C8=0,0,(J8+K8)/C8*100)</f>
        <v>95.942740979163133</v>
      </c>
    </row>
    <row r="9" spans="1:18" ht="12" customHeight="1" x14ac:dyDescent="0.2">
      <c r="A9" s="47" t="s">
        <v>4</v>
      </c>
      <c r="B9" s="135">
        <v>62</v>
      </c>
      <c r="C9" s="58">
        <v>1901</v>
      </c>
      <c r="D9" s="58"/>
      <c r="E9" s="58"/>
      <c r="F9" s="64"/>
      <c r="G9" s="64"/>
      <c r="H9" s="126">
        <v>57</v>
      </c>
      <c r="I9" s="125">
        <v>2</v>
      </c>
      <c r="J9" s="65">
        <v>1680</v>
      </c>
      <c r="K9" s="65">
        <v>134</v>
      </c>
      <c r="L9" s="58"/>
      <c r="M9" s="58"/>
      <c r="N9" s="58"/>
      <c r="O9" s="58"/>
      <c r="P9" s="58"/>
      <c r="Q9" s="46">
        <f>IF(B9=0,0,(H9+I9)/B9*100)</f>
        <v>95.161290322580655</v>
      </c>
      <c r="R9" s="46">
        <f t="shared" ref="R9:R23" si="0">IF(C9=0,0,(J9+K9)/C9*100)</f>
        <v>95.423461336138871</v>
      </c>
    </row>
    <row r="10" spans="1:18" ht="12" customHeight="1" x14ac:dyDescent="0.2">
      <c r="A10" s="47" t="s">
        <v>5</v>
      </c>
      <c r="B10" s="135">
        <v>88</v>
      </c>
      <c r="C10" s="58">
        <v>0</v>
      </c>
      <c r="D10" s="58"/>
      <c r="E10" s="58"/>
      <c r="F10" s="64"/>
      <c r="G10" s="64"/>
      <c r="H10" s="126">
        <v>41</v>
      </c>
      <c r="I10" s="126">
        <v>1</v>
      </c>
      <c r="J10" s="66">
        <v>0</v>
      </c>
      <c r="K10" s="66">
        <v>0</v>
      </c>
      <c r="L10" s="58"/>
      <c r="M10" s="58"/>
      <c r="N10" s="58"/>
      <c r="O10" s="58"/>
      <c r="P10" s="58"/>
      <c r="Q10" s="46">
        <f>IF(B10=0,0,(H10+I10)/B10*100)</f>
        <v>47.727272727272727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192">
        <v>23</v>
      </c>
      <c r="C11" s="58">
        <v>163</v>
      </c>
      <c r="D11" s="58"/>
      <c r="E11" s="58"/>
      <c r="F11" s="64"/>
      <c r="G11" s="64"/>
      <c r="H11" s="126">
        <v>15</v>
      </c>
      <c r="I11" s="131">
        <v>2</v>
      </c>
      <c r="J11" s="66">
        <v>92</v>
      </c>
      <c r="K11" s="66">
        <v>69</v>
      </c>
      <c r="L11" s="58"/>
      <c r="M11" s="58"/>
      <c r="N11" s="156"/>
      <c r="O11" s="58"/>
      <c r="P11" s="58"/>
      <c r="Q11" s="159">
        <f>IF(B11=0,0,(H11+H12+H13+I11+I12+I13)/B11*100)</f>
        <v>95.652173913043484</v>
      </c>
      <c r="R11" s="46">
        <f t="shared" si="0"/>
        <v>98.773006134969322</v>
      </c>
    </row>
    <row r="12" spans="1:18" s="24" customFormat="1" ht="12" customHeight="1" x14ac:dyDescent="0.2">
      <c r="A12" s="45" t="s">
        <v>7</v>
      </c>
      <c r="B12" s="193"/>
      <c r="C12" s="58">
        <v>0</v>
      </c>
      <c r="D12" s="58"/>
      <c r="E12" s="58"/>
      <c r="F12" s="64"/>
      <c r="G12" s="64"/>
      <c r="H12" s="131">
        <v>0</v>
      </c>
      <c r="I12" s="131">
        <v>0</v>
      </c>
      <c r="J12" s="66">
        <v>0</v>
      </c>
      <c r="K12" s="66">
        <v>0</v>
      </c>
      <c r="L12" s="58"/>
      <c r="M12" s="58"/>
      <c r="N12" s="157"/>
      <c r="O12" s="58"/>
      <c r="P12" s="58"/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194"/>
      <c r="C13" s="58">
        <v>48</v>
      </c>
      <c r="D13" s="58"/>
      <c r="E13" s="58"/>
      <c r="F13" s="64"/>
      <c r="G13" s="64"/>
      <c r="H13" s="131">
        <v>2</v>
      </c>
      <c r="I13" s="131">
        <v>3</v>
      </c>
      <c r="J13" s="66">
        <v>32</v>
      </c>
      <c r="K13" s="66">
        <v>16</v>
      </c>
      <c r="L13" s="58"/>
      <c r="M13" s="58"/>
      <c r="N13" s="158"/>
      <c r="O13" s="58"/>
      <c r="P13" s="58"/>
      <c r="Q13" s="170"/>
      <c r="R13" s="46">
        <f t="shared" si="0"/>
        <v>100</v>
      </c>
    </row>
    <row r="14" spans="1:18" s="24" customFormat="1" ht="12" customHeight="1" x14ac:dyDescent="0.2">
      <c r="A14" s="45" t="s">
        <v>9</v>
      </c>
      <c r="B14" s="196">
        <v>40</v>
      </c>
      <c r="C14" s="58">
        <v>854</v>
      </c>
      <c r="D14" s="58"/>
      <c r="E14" s="58"/>
      <c r="F14" s="64"/>
      <c r="G14" s="64"/>
      <c r="H14" s="131">
        <v>1</v>
      </c>
      <c r="I14" s="131">
        <v>0</v>
      </c>
      <c r="J14" s="66">
        <v>672</v>
      </c>
      <c r="K14" s="66">
        <v>105</v>
      </c>
      <c r="L14" s="58"/>
      <c r="M14" s="58"/>
      <c r="N14" s="156"/>
      <c r="O14" s="58"/>
      <c r="P14" s="58"/>
      <c r="Q14" s="159">
        <f>IF(B14=0,0,(H14+H15+H16+H17+H18+H19+H20+I14+I15+I16+I17+I18+I19+I20)/B14*100)</f>
        <v>87.5</v>
      </c>
      <c r="R14" s="46">
        <f t="shared" si="0"/>
        <v>90.983606557377044</v>
      </c>
    </row>
    <row r="15" spans="1:18" s="24" customFormat="1" ht="12" customHeight="1" x14ac:dyDescent="0.2">
      <c r="A15" s="45" t="s">
        <v>10</v>
      </c>
      <c r="B15" s="197"/>
      <c r="C15" s="58">
        <v>406</v>
      </c>
      <c r="D15" s="58"/>
      <c r="E15" s="58"/>
      <c r="F15" s="64"/>
      <c r="G15" s="64"/>
      <c r="H15" s="131">
        <v>2</v>
      </c>
      <c r="I15" s="131">
        <v>0</v>
      </c>
      <c r="J15" s="66">
        <v>307</v>
      </c>
      <c r="K15" s="66">
        <v>18</v>
      </c>
      <c r="L15" s="58"/>
      <c r="M15" s="58"/>
      <c r="N15" s="157"/>
      <c r="O15" s="58"/>
      <c r="P15" s="58"/>
      <c r="Q15" s="160"/>
      <c r="R15" s="46">
        <f t="shared" si="0"/>
        <v>80.049261083743843</v>
      </c>
    </row>
    <row r="16" spans="1:18" s="24" customFormat="1" ht="12" customHeight="1" x14ac:dyDescent="0.2">
      <c r="A16" s="45" t="s">
        <v>11</v>
      </c>
      <c r="B16" s="197"/>
      <c r="C16" s="58">
        <v>1061</v>
      </c>
      <c r="D16" s="58"/>
      <c r="E16" s="58"/>
      <c r="F16" s="64"/>
      <c r="G16" s="64"/>
      <c r="H16" s="131">
        <v>25</v>
      </c>
      <c r="I16" s="131">
        <v>0</v>
      </c>
      <c r="J16" s="66">
        <v>720</v>
      </c>
      <c r="K16" s="66">
        <v>230</v>
      </c>
      <c r="L16" s="58"/>
      <c r="M16" s="58"/>
      <c r="N16" s="157"/>
      <c r="O16" s="58"/>
      <c r="P16" s="58"/>
      <c r="Q16" s="160"/>
      <c r="R16" s="46">
        <f t="shared" si="0"/>
        <v>89.538171536286526</v>
      </c>
    </row>
    <row r="17" spans="1:18" s="24" customFormat="1" ht="12" customHeight="1" x14ac:dyDescent="0.2">
      <c r="A17" s="45" t="s">
        <v>12</v>
      </c>
      <c r="B17" s="197"/>
      <c r="C17" s="58">
        <v>570</v>
      </c>
      <c r="D17" s="58"/>
      <c r="E17" s="58"/>
      <c r="F17" s="64"/>
      <c r="G17" s="64"/>
      <c r="H17" s="131">
        <v>3</v>
      </c>
      <c r="I17" s="131">
        <v>0</v>
      </c>
      <c r="J17" s="66">
        <v>487</v>
      </c>
      <c r="K17" s="66">
        <v>62</v>
      </c>
      <c r="L17" s="58"/>
      <c r="M17" s="58"/>
      <c r="N17" s="157"/>
      <c r="O17" s="58"/>
      <c r="P17" s="58"/>
      <c r="Q17" s="160"/>
      <c r="R17" s="46">
        <f t="shared" si="0"/>
        <v>96.315789473684205</v>
      </c>
    </row>
    <row r="18" spans="1:18" s="24" customFormat="1" ht="12" customHeight="1" x14ac:dyDescent="0.2">
      <c r="A18" s="45" t="s">
        <v>13</v>
      </c>
      <c r="B18" s="197"/>
      <c r="C18" s="58">
        <v>69</v>
      </c>
      <c r="D18" s="58"/>
      <c r="E18" s="58"/>
      <c r="F18" s="64"/>
      <c r="G18" s="64"/>
      <c r="H18" s="131">
        <v>0</v>
      </c>
      <c r="I18" s="131">
        <v>0</v>
      </c>
      <c r="J18" s="66">
        <v>53</v>
      </c>
      <c r="K18" s="66">
        <v>13</v>
      </c>
      <c r="L18" s="58"/>
      <c r="M18" s="58"/>
      <c r="N18" s="157"/>
      <c r="O18" s="58"/>
      <c r="P18" s="58"/>
      <c r="Q18" s="160"/>
      <c r="R18" s="46">
        <f t="shared" si="0"/>
        <v>95.652173913043484</v>
      </c>
    </row>
    <row r="19" spans="1:18" s="24" customFormat="1" ht="12" customHeight="1" x14ac:dyDescent="0.2">
      <c r="A19" s="45" t="s">
        <v>14</v>
      </c>
      <c r="B19" s="197"/>
      <c r="C19" s="58">
        <v>82</v>
      </c>
      <c r="D19" s="58"/>
      <c r="E19" s="58"/>
      <c r="F19" s="64"/>
      <c r="G19" s="64"/>
      <c r="H19" s="131">
        <v>4</v>
      </c>
      <c r="I19" s="131">
        <v>0</v>
      </c>
      <c r="J19" s="66">
        <v>56</v>
      </c>
      <c r="K19" s="66">
        <v>23</v>
      </c>
      <c r="L19" s="58"/>
      <c r="M19" s="58"/>
      <c r="N19" s="157"/>
      <c r="O19" s="58"/>
      <c r="P19" s="58"/>
      <c r="Q19" s="160"/>
      <c r="R19" s="46">
        <f t="shared" si="0"/>
        <v>96.341463414634148</v>
      </c>
    </row>
    <row r="20" spans="1:18" s="24" customFormat="1" ht="12" customHeight="1" x14ac:dyDescent="0.2">
      <c r="A20" s="45" t="s">
        <v>15</v>
      </c>
      <c r="B20" s="190"/>
      <c r="C20" s="58">
        <v>0</v>
      </c>
      <c r="D20" s="58"/>
      <c r="E20" s="58"/>
      <c r="F20" s="64"/>
      <c r="G20" s="64"/>
      <c r="H20" s="131">
        <v>0</v>
      </c>
      <c r="I20" s="131">
        <v>0</v>
      </c>
      <c r="J20" s="66">
        <v>0</v>
      </c>
      <c r="K20" s="66">
        <v>0</v>
      </c>
      <c r="L20" s="58"/>
      <c r="M20" s="58"/>
      <c r="N20" s="158"/>
      <c r="O20" s="58"/>
      <c r="P20" s="58"/>
      <c r="Q20" s="170"/>
      <c r="R20" s="46">
        <f t="shared" si="0"/>
        <v>0</v>
      </c>
    </row>
    <row r="21" spans="1:18" s="24" customFormat="1" ht="12" customHeight="1" x14ac:dyDescent="0.2">
      <c r="A21" s="45" t="s">
        <v>16</v>
      </c>
      <c r="B21" s="190">
        <v>18</v>
      </c>
      <c r="C21" s="58">
        <v>66</v>
      </c>
      <c r="D21" s="58"/>
      <c r="E21" s="58"/>
      <c r="F21" s="64"/>
      <c r="G21" s="64"/>
      <c r="H21" s="131">
        <v>0</v>
      </c>
      <c r="I21" s="131">
        <v>0</v>
      </c>
      <c r="J21" s="66">
        <v>48</v>
      </c>
      <c r="K21" s="66">
        <v>18</v>
      </c>
      <c r="L21" s="58"/>
      <c r="M21" s="58"/>
      <c r="N21" s="156"/>
      <c r="O21" s="58"/>
      <c r="P21" s="58"/>
      <c r="Q21" s="159">
        <f>IF(B21=0,0,(H21+H22+I21+I22)/B21*100)</f>
        <v>83.333333333333343</v>
      </c>
      <c r="R21" s="46">
        <f t="shared" si="0"/>
        <v>100</v>
      </c>
    </row>
    <row r="22" spans="1:18" s="24" customFormat="1" ht="12" customHeight="1" thickBot="1" x14ac:dyDescent="0.25">
      <c r="A22" s="45" t="s">
        <v>19</v>
      </c>
      <c r="B22" s="191"/>
      <c r="C22" s="58">
        <v>166</v>
      </c>
      <c r="D22" s="58"/>
      <c r="E22" s="58"/>
      <c r="F22" s="64"/>
      <c r="G22" s="64"/>
      <c r="H22" s="133">
        <v>15</v>
      </c>
      <c r="I22" s="134">
        <v>0</v>
      </c>
      <c r="J22" s="66">
        <v>101</v>
      </c>
      <c r="K22" s="66">
        <v>61</v>
      </c>
      <c r="L22" s="58"/>
      <c r="M22" s="58"/>
      <c r="N22" s="157"/>
      <c r="O22" s="58"/>
      <c r="P22" s="58"/>
      <c r="Q22" s="160"/>
      <c r="R22" s="46">
        <f t="shared" si="0"/>
        <v>97.590361445783131</v>
      </c>
    </row>
    <row r="23" spans="1:18" ht="13.5" thickBot="1" x14ac:dyDescent="0.25">
      <c r="A23" s="49" t="s">
        <v>39</v>
      </c>
      <c r="B23" s="50">
        <f t="shared" ref="B23:P23" si="1">SUM(B8:B22)</f>
        <v>273</v>
      </c>
      <c r="C23" s="50">
        <f t="shared" si="1"/>
        <v>17192</v>
      </c>
      <c r="D23" s="50">
        <f t="shared" si="1"/>
        <v>0</v>
      </c>
      <c r="E23" s="50">
        <f t="shared" si="1"/>
        <v>0</v>
      </c>
      <c r="F23" s="50">
        <f t="shared" si="1"/>
        <v>0</v>
      </c>
      <c r="G23" s="50">
        <f t="shared" si="1"/>
        <v>0</v>
      </c>
      <c r="H23" s="50">
        <f t="shared" si="1"/>
        <v>165</v>
      </c>
      <c r="I23" s="50">
        <f t="shared" si="1"/>
        <v>8</v>
      </c>
      <c r="J23" s="50">
        <f t="shared" si="1"/>
        <v>15355</v>
      </c>
      <c r="K23" s="50">
        <f t="shared" si="1"/>
        <v>969</v>
      </c>
      <c r="L23" s="50">
        <f t="shared" si="1"/>
        <v>0</v>
      </c>
      <c r="M23" s="50">
        <f t="shared" si="1"/>
        <v>0</v>
      </c>
      <c r="N23" s="50">
        <f t="shared" si="1"/>
        <v>0</v>
      </c>
      <c r="O23" s="50">
        <f t="shared" si="1"/>
        <v>0</v>
      </c>
      <c r="P23" s="51">
        <f t="shared" si="1"/>
        <v>0</v>
      </c>
      <c r="Q23" s="52">
        <f>IF(B23=0,0,(H23+I23)/B23*100)</f>
        <v>63.369963369963365</v>
      </c>
      <c r="R23" s="53">
        <f t="shared" si="0"/>
        <v>94.951140065146575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2">A6</f>
        <v>Produk</v>
      </c>
      <c r="B26" s="39" t="str">
        <f t="shared" si="2"/>
        <v>Kaunter</v>
      </c>
      <c r="C26" s="39" t="str">
        <f t="shared" si="2"/>
        <v>Online</v>
      </c>
      <c r="D26" s="39" t="str">
        <f t="shared" si="2"/>
        <v>Kaunter</v>
      </c>
      <c r="E26" s="39" t="str">
        <f t="shared" si="2"/>
        <v>Online</v>
      </c>
      <c r="F26" s="39" t="str">
        <f t="shared" si="2"/>
        <v>Kaunter</v>
      </c>
      <c r="G26" s="39" t="str">
        <f t="shared" si="2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3">L6</f>
        <v>Kaunter</v>
      </c>
      <c r="M26" s="39" t="str">
        <f t="shared" si="3"/>
        <v>Online</v>
      </c>
      <c r="N26" s="39" t="str">
        <f t="shared" si="3"/>
        <v>Bil.</v>
      </c>
      <c r="O26" s="39" t="str">
        <f t="shared" si="3"/>
        <v>Kaunter</v>
      </c>
      <c r="P26" s="39" t="str">
        <f t="shared" si="3"/>
        <v>Online</v>
      </c>
      <c r="Q26" s="40" t="str">
        <f t="shared" si="3"/>
        <v>Kaunter</v>
      </c>
      <c r="R26" s="41" t="str">
        <f t="shared" si="3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56"/>
      <c r="C28" s="58">
        <v>61</v>
      </c>
      <c r="D28" s="58"/>
      <c r="E28" s="58"/>
      <c r="F28" s="64"/>
      <c r="G28" s="64"/>
      <c r="H28" s="58"/>
      <c r="I28" s="69"/>
      <c r="J28" s="58">
        <v>60</v>
      </c>
      <c r="K28" s="69">
        <v>1</v>
      </c>
      <c r="L28" s="69"/>
      <c r="M28" s="69"/>
      <c r="N28" s="156"/>
      <c r="O28" s="69"/>
      <c r="P28" s="58"/>
      <c r="Q28" s="159">
        <f>IF(B28=0,0,(H28+H29+#REF!+#REF!+#REF!+H30+#REF!+I28+I29+#REF!+#REF!+#REF!+I30+#REF!)/B28*100)</f>
        <v>0</v>
      </c>
      <c r="R28" s="46">
        <f>IF(C28=0,0,(J28+K28)/C28*100)</f>
        <v>100</v>
      </c>
    </row>
    <row r="29" spans="1:18" ht="12" customHeight="1" x14ac:dyDescent="0.2">
      <c r="A29" s="45" t="s">
        <v>25</v>
      </c>
      <c r="B29" s="157"/>
      <c r="C29" s="58"/>
      <c r="D29" s="58"/>
      <c r="E29" s="58"/>
      <c r="F29" s="64"/>
      <c r="G29" s="64"/>
      <c r="H29" s="65"/>
      <c r="I29" s="65"/>
      <c r="J29" s="65"/>
      <c r="K29" s="65"/>
      <c r="L29" s="70"/>
      <c r="M29" s="69"/>
      <c r="N29" s="157"/>
      <c r="O29" s="69"/>
      <c r="P29" s="58"/>
      <c r="Q29" s="160"/>
      <c r="R29" s="46">
        <f t="shared" ref="R29:R31" si="4">IF(C29=0,0,(J29+K29)/C29*100)</f>
        <v>0</v>
      </c>
    </row>
    <row r="30" spans="1:18" ht="12" customHeight="1" thickBot="1" x14ac:dyDescent="0.25">
      <c r="A30" s="45" t="s">
        <v>26</v>
      </c>
      <c r="B30" s="157"/>
      <c r="C30" s="58">
        <v>11</v>
      </c>
      <c r="D30" s="58"/>
      <c r="E30" s="58"/>
      <c r="F30" s="64"/>
      <c r="G30" s="64"/>
      <c r="H30" s="65"/>
      <c r="I30" s="65"/>
      <c r="J30" s="68">
        <v>9</v>
      </c>
      <c r="K30" s="65">
        <v>2</v>
      </c>
      <c r="L30" s="70"/>
      <c r="M30" s="69"/>
      <c r="N30" s="157"/>
      <c r="O30" s="69"/>
      <c r="P30" s="58"/>
      <c r="Q30" s="160"/>
      <c r="R30" s="46">
        <f t="shared" si="4"/>
        <v>100</v>
      </c>
    </row>
    <row r="31" spans="1:18" ht="13.5" thickBot="1" x14ac:dyDescent="0.25">
      <c r="A31" s="49" t="s">
        <v>39</v>
      </c>
      <c r="B31" s="50">
        <f t="shared" ref="B31:P31" si="5">SUM(B28:B30)</f>
        <v>0</v>
      </c>
      <c r="C31" s="50">
        <f t="shared" si="5"/>
        <v>72</v>
      </c>
      <c r="D31" s="50">
        <f t="shared" si="5"/>
        <v>0</v>
      </c>
      <c r="E31" s="50">
        <f t="shared" si="5"/>
        <v>0</v>
      </c>
      <c r="F31" s="50">
        <f t="shared" si="5"/>
        <v>0</v>
      </c>
      <c r="G31" s="50">
        <f t="shared" si="5"/>
        <v>0</v>
      </c>
      <c r="H31" s="50">
        <f t="shared" si="5"/>
        <v>0</v>
      </c>
      <c r="I31" s="50">
        <f t="shared" si="5"/>
        <v>0</v>
      </c>
      <c r="J31" s="50">
        <f t="shared" si="5"/>
        <v>69</v>
      </c>
      <c r="K31" s="50">
        <f t="shared" si="5"/>
        <v>3</v>
      </c>
      <c r="L31" s="50">
        <f t="shared" si="5"/>
        <v>0</v>
      </c>
      <c r="M31" s="50">
        <f t="shared" si="5"/>
        <v>0</v>
      </c>
      <c r="N31" s="50">
        <f t="shared" si="5"/>
        <v>0</v>
      </c>
      <c r="O31" s="50">
        <f t="shared" si="5"/>
        <v>0</v>
      </c>
      <c r="P31" s="51">
        <f t="shared" si="5"/>
        <v>0</v>
      </c>
      <c r="Q31" s="53">
        <f>IF(B31=0,0,(H31+I31)/B31*100)</f>
        <v>0</v>
      </c>
      <c r="R31" s="53">
        <f t="shared" si="4"/>
        <v>100</v>
      </c>
    </row>
    <row r="32" spans="1:18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">
      <c r="A33" s="55" t="s">
        <v>38</v>
      </c>
      <c r="B33" s="56" t="s">
        <v>37</v>
      </c>
      <c r="C33" s="57" t="s">
        <v>62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55"/>
      <c r="B34" s="56"/>
      <c r="C34" s="57" t="s">
        <v>63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1:18" x14ac:dyDescent="0.2"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ht="12.75" customHeight="1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28:B30"/>
    <mergeCell ref="N28:N30"/>
    <mergeCell ref="Q28:Q30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7"/>
  <sheetViews>
    <sheetView zoomScaleSheetLayoutView="100" workbookViewId="0">
      <selection activeCell="J23" sqref="J23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9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70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23.2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35">
        <v>14</v>
      </c>
      <c r="C8" s="58">
        <v>21607</v>
      </c>
      <c r="D8" s="58"/>
      <c r="E8" s="58"/>
      <c r="F8" s="64"/>
      <c r="G8" s="64"/>
      <c r="H8" s="131">
        <v>4</v>
      </c>
      <c r="I8" s="131">
        <v>0</v>
      </c>
      <c r="J8" s="84">
        <v>10546</v>
      </c>
      <c r="K8" s="85">
        <v>233</v>
      </c>
      <c r="L8" s="58"/>
      <c r="M8" s="58"/>
      <c r="N8" s="58"/>
      <c r="O8" s="58"/>
      <c r="P8" s="58"/>
      <c r="Q8" s="46">
        <f>IF(B8=0,0,(H8+I8)/B8*100)</f>
        <v>28.571428571428569</v>
      </c>
      <c r="R8" s="46">
        <f>IF(C8=0,0,(J8+K8)/C8*100)</f>
        <v>49.886610820567405</v>
      </c>
    </row>
    <row r="9" spans="1:18" ht="12" customHeight="1" x14ac:dyDescent="0.2">
      <c r="A9" s="47" t="s">
        <v>4</v>
      </c>
      <c r="B9" s="135">
        <v>98</v>
      </c>
      <c r="C9" s="58">
        <v>4343</v>
      </c>
      <c r="D9" s="58"/>
      <c r="E9" s="58"/>
      <c r="F9" s="64"/>
      <c r="G9" s="64"/>
      <c r="H9" s="126">
        <v>89</v>
      </c>
      <c r="I9" s="125">
        <v>7</v>
      </c>
      <c r="J9" s="58">
        <v>3077</v>
      </c>
      <c r="K9" s="86">
        <v>46</v>
      </c>
      <c r="L9" s="58"/>
      <c r="M9" s="58"/>
      <c r="N9" s="58"/>
      <c r="O9" s="58"/>
      <c r="P9" s="58"/>
      <c r="Q9" s="46">
        <f>IF(B9=0,0,(H9+I9)/B9*100)</f>
        <v>97.959183673469383</v>
      </c>
      <c r="R9" s="46">
        <f t="shared" ref="R9:R23" si="0">IF(C9=0,0,(J9+K9)/C9*100)</f>
        <v>71.908818788855626</v>
      </c>
    </row>
    <row r="10" spans="1:18" ht="12" customHeight="1" x14ac:dyDescent="0.2">
      <c r="A10" s="47" t="s">
        <v>5</v>
      </c>
      <c r="B10" s="135">
        <v>123</v>
      </c>
      <c r="C10" s="58">
        <v>0</v>
      </c>
      <c r="D10" s="58"/>
      <c r="E10" s="58"/>
      <c r="F10" s="64"/>
      <c r="G10" s="64"/>
      <c r="H10" s="126">
        <v>73</v>
      </c>
      <c r="I10" s="126">
        <v>2</v>
      </c>
      <c r="J10" s="84">
        <v>0</v>
      </c>
      <c r="K10" s="85">
        <v>0</v>
      </c>
      <c r="L10" s="58"/>
      <c r="M10" s="58"/>
      <c r="N10" s="58"/>
      <c r="O10" s="58"/>
      <c r="P10" s="58"/>
      <c r="Q10" s="46">
        <f>IF(B10=0,0,(H10+I10)/B10*100)</f>
        <v>60.975609756097562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192">
        <v>10</v>
      </c>
      <c r="C11" s="58">
        <v>348</v>
      </c>
      <c r="D11" s="58"/>
      <c r="E11" s="58"/>
      <c r="F11" s="64"/>
      <c r="G11" s="64"/>
      <c r="H11" s="126">
        <v>6</v>
      </c>
      <c r="I11" s="131">
        <v>0</v>
      </c>
      <c r="J11" s="84">
        <v>214</v>
      </c>
      <c r="K11" s="85">
        <v>36</v>
      </c>
      <c r="L11" s="58"/>
      <c r="M11" s="58"/>
      <c r="N11" s="156"/>
      <c r="O11" s="58"/>
      <c r="P11" s="58"/>
      <c r="Q11" s="159">
        <f>IF(B11=0,0,(H11+H12+H13+I11+I12+I13)/B11*100)</f>
        <v>70</v>
      </c>
      <c r="R11" s="46">
        <f t="shared" si="0"/>
        <v>71.839080459770116</v>
      </c>
    </row>
    <row r="12" spans="1:18" s="24" customFormat="1" ht="12" customHeight="1" x14ac:dyDescent="0.2">
      <c r="A12" s="45" t="s">
        <v>7</v>
      </c>
      <c r="B12" s="193"/>
      <c r="C12" s="58">
        <v>0</v>
      </c>
      <c r="D12" s="58"/>
      <c r="E12" s="58"/>
      <c r="F12" s="64"/>
      <c r="G12" s="64"/>
      <c r="H12" s="131">
        <v>0</v>
      </c>
      <c r="I12" s="131">
        <v>0</v>
      </c>
      <c r="J12" s="84">
        <v>0</v>
      </c>
      <c r="K12" s="85">
        <v>0</v>
      </c>
      <c r="L12" s="58"/>
      <c r="M12" s="58"/>
      <c r="N12" s="157"/>
      <c r="O12" s="58"/>
      <c r="P12" s="58"/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194"/>
      <c r="C13" s="58">
        <v>134</v>
      </c>
      <c r="D13" s="58"/>
      <c r="E13" s="58"/>
      <c r="F13" s="64"/>
      <c r="G13" s="64"/>
      <c r="H13" s="131">
        <v>1</v>
      </c>
      <c r="I13" s="131">
        <v>0</v>
      </c>
      <c r="J13" s="84">
        <v>80</v>
      </c>
      <c r="K13" s="85">
        <v>33</v>
      </c>
      <c r="L13" s="58"/>
      <c r="M13" s="58"/>
      <c r="N13" s="158"/>
      <c r="O13" s="58"/>
      <c r="P13" s="58"/>
      <c r="Q13" s="170"/>
      <c r="R13" s="46">
        <f t="shared" si="0"/>
        <v>84.328358208955223</v>
      </c>
    </row>
    <row r="14" spans="1:18" s="24" customFormat="1" ht="12" customHeight="1" x14ac:dyDescent="0.2">
      <c r="A14" s="45" t="s">
        <v>9</v>
      </c>
      <c r="B14" s="196">
        <v>142</v>
      </c>
      <c r="C14" s="58">
        <v>1030</v>
      </c>
      <c r="D14" s="58"/>
      <c r="E14" s="58"/>
      <c r="F14" s="64"/>
      <c r="G14" s="64"/>
      <c r="H14" s="131">
        <v>27</v>
      </c>
      <c r="I14" s="131">
        <v>9</v>
      </c>
      <c r="J14" s="84">
        <v>633</v>
      </c>
      <c r="K14" s="85">
        <v>80</v>
      </c>
      <c r="L14" s="58"/>
      <c r="M14" s="58"/>
      <c r="N14" s="156"/>
      <c r="O14" s="58"/>
      <c r="P14" s="58"/>
      <c r="Q14" s="159">
        <f>IF(B14=0,0,(H14+H15+H16+H17+H18+H19+H20+I14+I15+I16+I17+I18+I19+I20)/B14*100)</f>
        <v>84.507042253521121</v>
      </c>
      <c r="R14" s="46">
        <f t="shared" si="0"/>
        <v>69.223300970873794</v>
      </c>
    </row>
    <row r="15" spans="1:18" s="24" customFormat="1" ht="12" customHeight="1" x14ac:dyDescent="0.2">
      <c r="A15" s="45" t="s">
        <v>10</v>
      </c>
      <c r="B15" s="197"/>
      <c r="C15" s="58">
        <v>366</v>
      </c>
      <c r="D15" s="58"/>
      <c r="E15" s="58"/>
      <c r="F15" s="64"/>
      <c r="G15" s="64"/>
      <c r="H15" s="131">
        <v>20</v>
      </c>
      <c r="I15" s="131">
        <v>0</v>
      </c>
      <c r="J15" s="84">
        <v>76</v>
      </c>
      <c r="K15" s="85">
        <v>6</v>
      </c>
      <c r="L15" s="58"/>
      <c r="M15" s="58"/>
      <c r="N15" s="157"/>
      <c r="O15" s="58"/>
      <c r="P15" s="58"/>
      <c r="Q15" s="160"/>
      <c r="R15" s="46">
        <f t="shared" si="0"/>
        <v>22.404371584699454</v>
      </c>
    </row>
    <row r="16" spans="1:18" s="24" customFormat="1" ht="12" customHeight="1" x14ac:dyDescent="0.2">
      <c r="A16" s="45" t="s">
        <v>11</v>
      </c>
      <c r="B16" s="197"/>
      <c r="C16" s="58">
        <v>1277</v>
      </c>
      <c r="D16" s="58"/>
      <c r="E16" s="58"/>
      <c r="F16" s="64"/>
      <c r="G16" s="64"/>
      <c r="H16" s="131">
        <v>34</v>
      </c>
      <c r="I16" s="131">
        <v>0</v>
      </c>
      <c r="J16" s="84">
        <v>788</v>
      </c>
      <c r="K16" s="85">
        <v>150</v>
      </c>
      <c r="L16" s="58"/>
      <c r="M16" s="58"/>
      <c r="N16" s="157"/>
      <c r="O16" s="58"/>
      <c r="P16" s="58"/>
      <c r="Q16" s="160"/>
      <c r="R16" s="46">
        <f t="shared" si="0"/>
        <v>73.453406421299931</v>
      </c>
    </row>
    <row r="17" spans="1:18" s="24" customFormat="1" ht="12" customHeight="1" x14ac:dyDescent="0.2">
      <c r="A17" s="45" t="s">
        <v>12</v>
      </c>
      <c r="B17" s="197"/>
      <c r="C17" s="58">
        <v>684</v>
      </c>
      <c r="D17" s="58"/>
      <c r="E17" s="58"/>
      <c r="F17" s="64"/>
      <c r="G17" s="64"/>
      <c r="H17" s="131">
        <v>27</v>
      </c>
      <c r="I17" s="131">
        <v>0</v>
      </c>
      <c r="J17" s="84">
        <v>316</v>
      </c>
      <c r="K17" s="85">
        <v>42</v>
      </c>
      <c r="L17" s="58"/>
      <c r="M17" s="58"/>
      <c r="N17" s="157"/>
      <c r="O17" s="58"/>
      <c r="P17" s="58"/>
      <c r="Q17" s="160"/>
      <c r="R17" s="46">
        <f t="shared" si="0"/>
        <v>52.33918128654971</v>
      </c>
    </row>
    <row r="18" spans="1:18" s="24" customFormat="1" ht="12" customHeight="1" x14ac:dyDescent="0.2">
      <c r="A18" s="45" t="s">
        <v>13</v>
      </c>
      <c r="B18" s="197"/>
      <c r="C18" s="58">
        <v>62</v>
      </c>
      <c r="D18" s="58"/>
      <c r="E18" s="58"/>
      <c r="F18" s="64"/>
      <c r="G18" s="64"/>
      <c r="H18" s="131">
        <v>1</v>
      </c>
      <c r="I18" s="131">
        <v>0</v>
      </c>
      <c r="J18" s="84">
        <v>31</v>
      </c>
      <c r="K18" s="85">
        <v>0</v>
      </c>
      <c r="L18" s="58"/>
      <c r="M18" s="58"/>
      <c r="N18" s="157"/>
      <c r="O18" s="58"/>
      <c r="P18" s="58"/>
      <c r="Q18" s="160"/>
      <c r="R18" s="46">
        <f t="shared" si="0"/>
        <v>50</v>
      </c>
    </row>
    <row r="19" spans="1:18" s="24" customFormat="1" ht="12" customHeight="1" x14ac:dyDescent="0.2">
      <c r="A19" s="45" t="s">
        <v>14</v>
      </c>
      <c r="B19" s="197"/>
      <c r="C19" s="58">
        <v>115</v>
      </c>
      <c r="D19" s="58"/>
      <c r="E19" s="58"/>
      <c r="F19" s="64"/>
      <c r="G19" s="64"/>
      <c r="H19" s="131">
        <v>2</v>
      </c>
      <c r="I19" s="131">
        <v>0</v>
      </c>
      <c r="J19" s="84">
        <v>36</v>
      </c>
      <c r="K19" s="85">
        <v>12</v>
      </c>
      <c r="L19" s="58"/>
      <c r="M19" s="58"/>
      <c r="N19" s="157"/>
      <c r="O19" s="58"/>
      <c r="P19" s="58"/>
      <c r="Q19" s="160"/>
      <c r="R19" s="46">
        <f t="shared" si="0"/>
        <v>41.739130434782609</v>
      </c>
    </row>
    <row r="20" spans="1:18" s="24" customFormat="1" ht="12" customHeight="1" x14ac:dyDescent="0.2">
      <c r="A20" s="45" t="s">
        <v>15</v>
      </c>
      <c r="B20" s="190"/>
      <c r="C20" s="58">
        <v>24</v>
      </c>
      <c r="D20" s="58"/>
      <c r="E20" s="58"/>
      <c r="F20" s="64"/>
      <c r="G20" s="64"/>
      <c r="H20" s="131">
        <v>0</v>
      </c>
      <c r="I20" s="131">
        <v>0</v>
      </c>
      <c r="J20" s="84">
        <v>2</v>
      </c>
      <c r="K20" s="85">
        <v>22</v>
      </c>
      <c r="L20" s="58"/>
      <c r="M20" s="58"/>
      <c r="N20" s="158"/>
      <c r="O20" s="58"/>
      <c r="P20" s="58"/>
      <c r="Q20" s="170"/>
      <c r="R20" s="46">
        <f t="shared" si="0"/>
        <v>100</v>
      </c>
    </row>
    <row r="21" spans="1:18" s="24" customFormat="1" ht="12" customHeight="1" x14ac:dyDescent="0.2">
      <c r="A21" s="45" t="s">
        <v>16</v>
      </c>
      <c r="B21" s="190">
        <v>35</v>
      </c>
      <c r="C21" s="58">
        <v>119</v>
      </c>
      <c r="D21" s="58"/>
      <c r="E21" s="58"/>
      <c r="F21" s="64"/>
      <c r="G21" s="64"/>
      <c r="H21" s="136">
        <v>0</v>
      </c>
      <c r="I21" s="136">
        <v>0</v>
      </c>
      <c r="J21" s="84">
        <v>30</v>
      </c>
      <c r="K21" s="85">
        <v>27</v>
      </c>
      <c r="L21" s="58"/>
      <c r="M21" s="58"/>
      <c r="N21" s="156"/>
      <c r="O21" s="58"/>
      <c r="P21" s="58"/>
      <c r="Q21" s="159">
        <f>IF(B21=0,0,(H21+H22+I21+I22)/B21*100)</f>
        <v>71.428571428571431</v>
      </c>
      <c r="R21" s="46">
        <f t="shared" si="0"/>
        <v>47.899159663865547</v>
      </c>
    </row>
    <row r="22" spans="1:18" s="24" customFormat="1" ht="12" customHeight="1" thickBot="1" x14ac:dyDescent="0.25">
      <c r="A22" s="45" t="s">
        <v>19</v>
      </c>
      <c r="B22" s="191"/>
      <c r="C22" s="58">
        <v>346</v>
      </c>
      <c r="D22" s="58"/>
      <c r="E22" s="58"/>
      <c r="F22" s="64"/>
      <c r="G22" s="64"/>
      <c r="H22" s="133">
        <v>24</v>
      </c>
      <c r="I22" s="134">
        <v>1</v>
      </c>
      <c r="J22" s="84">
        <v>236</v>
      </c>
      <c r="K22" s="85">
        <v>40</v>
      </c>
      <c r="L22" s="58"/>
      <c r="M22" s="58"/>
      <c r="N22" s="157"/>
      <c r="O22" s="58"/>
      <c r="P22" s="58"/>
      <c r="Q22" s="160"/>
      <c r="R22" s="46">
        <f t="shared" si="0"/>
        <v>79.76878612716763</v>
      </c>
    </row>
    <row r="23" spans="1:18" ht="13.5" thickBot="1" x14ac:dyDescent="0.25">
      <c r="A23" s="49" t="s">
        <v>39</v>
      </c>
      <c r="B23" s="50">
        <f t="shared" ref="B23:P23" si="1">SUM(B8:B22)</f>
        <v>422</v>
      </c>
      <c r="C23" s="50">
        <f t="shared" si="1"/>
        <v>30455</v>
      </c>
      <c r="D23" s="50">
        <f t="shared" si="1"/>
        <v>0</v>
      </c>
      <c r="E23" s="50">
        <f t="shared" si="1"/>
        <v>0</v>
      </c>
      <c r="F23" s="50">
        <f t="shared" si="1"/>
        <v>0</v>
      </c>
      <c r="G23" s="50">
        <f t="shared" si="1"/>
        <v>0</v>
      </c>
      <c r="H23" s="50">
        <f t="shared" si="1"/>
        <v>308</v>
      </c>
      <c r="I23" s="50">
        <f t="shared" si="1"/>
        <v>19</v>
      </c>
      <c r="J23" s="50">
        <f t="shared" si="1"/>
        <v>16065</v>
      </c>
      <c r="K23" s="50">
        <f t="shared" si="1"/>
        <v>727</v>
      </c>
      <c r="L23" s="50">
        <f t="shared" si="1"/>
        <v>0</v>
      </c>
      <c r="M23" s="50">
        <f t="shared" si="1"/>
        <v>0</v>
      </c>
      <c r="N23" s="50">
        <f t="shared" si="1"/>
        <v>0</v>
      </c>
      <c r="O23" s="50">
        <f t="shared" si="1"/>
        <v>0</v>
      </c>
      <c r="P23" s="51">
        <f t="shared" si="1"/>
        <v>0</v>
      </c>
      <c r="Q23" s="52">
        <f>IF(B23=0,0,(H23+I23)/B23*100)</f>
        <v>77.488151658767762</v>
      </c>
      <c r="R23" s="53">
        <f t="shared" si="0"/>
        <v>55.137087506156625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23.2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2">A6</f>
        <v>Produk</v>
      </c>
      <c r="B26" s="39" t="str">
        <f t="shared" si="2"/>
        <v>Kaunter</v>
      </c>
      <c r="C26" s="39" t="str">
        <f t="shared" si="2"/>
        <v>Online</v>
      </c>
      <c r="D26" s="39" t="str">
        <f t="shared" si="2"/>
        <v>Kaunter</v>
      </c>
      <c r="E26" s="39" t="str">
        <f t="shared" si="2"/>
        <v>Online</v>
      </c>
      <c r="F26" s="39" t="str">
        <f t="shared" si="2"/>
        <v>Kaunter</v>
      </c>
      <c r="G26" s="39" t="str">
        <f t="shared" si="2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3">L6</f>
        <v>Kaunter</v>
      </c>
      <c r="M26" s="39" t="str">
        <f t="shared" si="3"/>
        <v>Online</v>
      </c>
      <c r="N26" s="39" t="str">
        <f t="shared" si="3"/>
        <v>Bil.</v>
      </c>
      <c r="O26" s="39" t="str">
        <f t="shared" si="3"/>
        <v>Kaunter</v>
      </c>
      <c r="P26" s="39" t="str">
        <f t="shared" si="3"/>
        <v>Online</v>
      </c>
      <c r="Q26" s="40" t="str">
        <f t="shared" si="3"/>
        <v>Kaunter</v>
      </c>
      <c r="R26" s="41" t="str">
        <f t="shared" si="3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98"/>
      <c r="C28" s="58">
        <v>77</v>
      </c>
      <c r="D28" s="58"/>
      <c r="E28" s="58"/>
      <c r="F28" s="64"/>
      <c r="G28" s="64"/>
      <c r="H28" s="58"/>
      <c r="I28" s="69"/>
      <c r="J28" s="58">
        <v>70</v>
      </c>
      <c r="K28" s="69">
        <v>7</v>
      </c>
      <c r="L28" s="69"/>
      <c r="M28" s="69"/>
      <c r="N28" s="156"/>
      <c r="O28" s="69"/>
      <c r="P28" s="58"/>
      <c r="Q28" s="159">
        <f>IF(B28=0,0,(H28+H29+#REF!+#REF!+#REF!+H30+#REF!+I28+I29+#REF!+#REF!+#REF!+I30+#REF!)/B28*100)</f>
        <v>0</v>
      </c>
      <c r="R28" s="46">
        <f>IF(C28=0,0,(J28+K28)/C28*100)</f>
        <v>100</v>
      </c>
    </row>
    <row r="29" spans="1:18" ht="12" customHeight="1" x14ac:dyDescent="0.2">
      <c r="A29" s="45" t="s">
        <v>25</v>
      </c>
      <c r="B29" s="157"/>
      <c r="C29" s="58"/>
      <c r="D29" s="58"/>
      <c r="E29" s="58"/>
      <c r="F29" s="64"/>
      <c r="G29" s="64"/>
      <c r="H29" s="58"/>
      <c r="I29" s="69"/>
      <c r="J29" s="58"/>
      <c r="K29" s="69"/>
      <c r="L29" s="69"/>
      <c r="M29" s="69"/>
      <c r="N29" s="157"/>
      <c r="O29" s="69"/>
      <c r="P29" s="58"/>
      <c r="Q29" s="160"/>
      <c r="R29" s="46">
        <f t="shared" ref="R29:R31" si="4">IF(C29=0,0,(J29+K29)/C29*100)</f>
        <v>0</v>
      </c>
    </row>
    <row r="30" spans="1:18" ht="12" customHeight="1" thickBot="1" x14ac:dyDescent="0.25">
      <c r="A30" s="45" t="s">
        <v>26</v>
      </c>
      <c r="B30" s="157"/>
      <c r="C30" s="58">
        <v>13</v>
      </c>
      <c r="D30" s="58"/>
      <c r="E30" s="58"/>
      <c r="F30" s="64"/>
      <c r="G30" s="64"/>
      <c r="H30" s="58"/>
      <c r="I30" s="69"/>
      <c r="J30" s="58">
        <v>2</v>
      </c>
      <c r="K30" s="86">
        <v>11</v>
      </c>
      <c r="L30" s="69"/>
      <c r="M30" s="69"/>
      <c r="N30" s="157"/>
      <c r="O30" s="69"/>
      <c r="P30" s="58"/>
      <c r="Q30" s="160"/>
      <c r="R30" s="46">
        <f t="shared" si="4"/>
        <v>100</v>
      </c>
    </row>
    <row r="31" spans="1:18" ht="13.5" thickBot="1" x14ac:dyDescent="0.25">
      <c r="A31" s="49" t="s">
        <v>39</v>
      </c>
      <c r="B31" s="50">
        <f t="shared" ref="B31:P31" si="5">SUM(B28:B30)</f>
        <v>0</v>
      </c>
      <c r="C31" s="50">
        <f t="shared" si="5"/>
        <v>90</v>
      </c>
      <c r="D31" s="50">
        <f t="shared" si="5"/>
        <v>0</v>
      </c>
      <c r="E31" s="50">
        <f t="shared" si="5"/>
        <v>0</v>
      </c>
      <c r="F31" s="50">
        <f t="shared" si="5"/>
        <v>0</v>
      </c>
      <c r="G31" s="50">
        <f t="shared" si="5"/>
        <v>0</v>
      </c>
      <c r="H31" s="50">
        <f t="shared" si="5"/>
        <v>0</v>
      </c>
      <c r="I31" s="50">
        <f t="shared" si="5"/>
        <v>0</v>
      </c>
      <c r="J31" s="50">
        <f t="shared" si="5"/>
        <v>72</v>
      </c>
      <c r="K31" s="50">
        <f t="shared" si="5"/>
        <v>18</v>
      </c>
      <c r="L31" s="50">
        <f t="shared" si="5"/>
        <v>0</v>
      </c>
      <c r="M31" s="50">
        <f t="shared" si="5"/>
        <v>0</v>
      </c>
      <c r="N31" s="50">
        <f t="shared" si="5"/>
        <v>0</v>
      </c>
      <c r="O31" s="50">
        <f t="shared" si="5"/>
        <v>0</v>
      </c>
      <c r="P31" s="51">
        <f t="shared" si="5"/>
        <v>0</v>
      </c>
      <c r="Q31" s="53">
        <f>IF(B31=0,0,(H31+I31)/B31*100)</f>
        <v>0</v>
      </c>
      <c r="R31" s="53">
        <f t="shared" si="4"/>
        <v>100</v>
      </c>
    </row>
    <row r="32" spans="1:18" x14ac:dyDescent="0.2">
      <c r="A32" s="55" t="s">
        <v>38</v>
      </c>
      <c r="B32" s="56" t="s">
        <v>37</v>
      </c>
      <c r="C32" s="57" t="s">
        <v>62</v>
      </c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29"/>
      <c r="P32" s="29"/>
      <c r="Q32" s="29"/>
      <c r="R32" s="29"/>
    </row>
    <row r="33" spans="1:18" x14ac:dyDescent="0.2">
      <c r="A33" s="55"/>
      <c r="B33" s="56"/>
      <c r="C33" s="57" t="s">
        <v>63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</row>
    <row r="35" spans="1:18" x14ac:dyDescent="0.2">
      <c r="Q35" s="9"/>
      <c r="R35" s="9"/>
    </row>
    <row r="36" spans="1:18" x14ac:dyDescent="0.2"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ht="12.75" customHeight="1" x14ac:dyDescent="0.2">
      <c r="Q51" s="9"/>
      <c r="R51" s="9"/>
    </row>
    <row r="52" spans="17:18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28:B30"/>
    <mergeCell ref="N28:N30"/>
    <mergeCell ref="Q28:Q30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zoomScaleSheetLayoutView="100" workbookViewId="0">
      <selection activeCell="J23" sqref="J23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71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37">
        <v>6</v>
      </c>
      <c r="C8" s="138">
        <v>6485</v>
      </c>
      <c r="D8" s="87"/>
      <c r="E8" s="58"/>
      <c r="F8" s="59"/>
      <c r="G8" s="59"/>
      <c r="H8" s="142">
        <v>4</v>
      </c>
      <c r="I8" s="145">
        <v>0</v>
      </c>
      <c r="J8" s="147">
        <v>6254</v>
      </c>
      <c r="K8" s="149">
        <v>155</v>
      </c>
      <c r="L8" s="88"/>
      <c r="M8" s="58"/>
      <c r="N8" s="89"/>
      <c r="O8" s="88"/>
      <c r="P8" s="58"/>
      <c r="Q8" s="46">
        <f>IF(B8=0,0,(H8+I8)/B8*100)</f>
        <v>66.666666666666657</v>
      </c>
      <c r="R8" s="46">
        <f>IF(C8=0,0,(J8+K8)/C8*100)</f>
        <v>98.82806476484194</v>
      </c>
    </row>
    <row r="9" spans="1:18" ht="12" customHeight="1" x14ac:dyDescent="0.2">
      <c r="A9" s="47" t="s">
        <v>4</v>
      </c>
      <c r="B9" s="137">
        <v>148</v>
      </c>
      <c r="C9" s="138">
        <v>1833</v>
      </c>
      <c r="D9" s="87"/>
      <c r="E9" s="58"/>
      <c r="F9" s="59"/>
      <c r="G9" s="59"/>
      <c r="H9" s="142">
        <v>75</v>
      </c>
      <c r="I9" s="144">
        <v>33</v>
      </c>
      <c r="J9" s="147">
        <v>1794</v>
      </c>
      <c r="K9" s="149">
        <v>44</v>
      </c>
      <c r="L9" s="88"/>
      <c r="M9" s="58"/>
      <c r="N9" s="90"/>
      <c r="O9" s="88"/>
      <c r="P9" s="58"/>
      <c r="Q9" s="46">
        <f>IF(B9=0,0,(H9+I9)/B9*100)</f>
        <v>72.972972972972968</v>
      </c>
      <c r="R9" s="46">
        <f t="shared" ref="R9:R23" si="0">IF(C9=0,0,(J9+K9)/C9*100)</f>
        <v>100.27277686852155</v>
      </c>
    </row>
    <row r="10" spans="1:18" ht="12" customHeight="1" x14ac:dyDescent="0.2">
      <c r="A10" s="47" t="s">
        <v>5</v>
      </c>
      <c r="B10" s="137">
        <v>96</v>
      </c>
      <c r="C10" s="139">
        <v>0</v>
      </c>
      <c r="D10" s="87"/>
      <c r="E10" s="58"/>
      <c r="F10" s="59"/>
      <c r="G10" s="59"/>
      <c r="H10" s="142">
        <v>56</v>
      </c>
      <c r="I10" s="145">
        <v>0</v>
      </c>
      <c r="J10" s="146">
        <v>0</v>
      </c>
      <c r="K10" s="148">
        <v>0</v>
      </c>
      <c r="L10" s="87"/>
      <c r="M10" s="58"/>
      <c r="N10" s="91"/>
      <c r="O10" s="87"/>
      <c r="P10" s="58"/>
      <c r="Q10" s="46">
        <f>IF(B10=0,0,(H10+I10)/B10*100)</f>
        <v>58.333333333333336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192">
        <v>14</v>
      </c>
      <c r="C11" s="138">
        <v>123</v>
      </c>
      <c r="D11" s="87"/>
      <c r="E11" s="58"/>
      <c r="F11" s="59"/>
      <c r="G11" s="59"/>
      <c r="H11" s="142">
        <v>6</v>
      </c>
      <c r="I11" s="145">
        <v>0</v>
      </c>
      <c r="J11" s="147">
        <v>95</v>
      </c>
      <c r="K11" s="149">
        <v>14</v>
      </c>
      <c r="L11" s="87"/>
      <c r="M11" s="58"/>
      <c r="N11" s="201"/>
      <c r="O11" s="88"/>
      <c r="P11" s="58"/>
      <c r="Q11" s="159">
        <f>IF(B11=0,0,(H11+H12+H13+I11+I12+I13)/B11*100)</f>
        <v>85.714285714285708</v>
      </c>
      <c r="R11" s="46">
        <f t="shared" si="0"/>
        <v>88.617886178861795</v>
      </c>
    </row>
    <row r="12" spans="1:18" s="24" customFormat="1" ht="12" customHeight="1" x14ac:dyDescent="0.2">
      <c r="A12" s="45" t="s">
        <v>7</v>
      </c>
      <c r="B12" s="193"/>
      <c r="C12" s="139">
        <v>0</v>
      </c>
      <c r="D12" s="88"/>
      <c r="E12" s="58"/>
      <c r="F12" s="59"/>
      <c r="G12" s="59"/>
      <c r="H12" s="143">
        <v>0</v>
      </c>
      <c r="I12" s="145">
        <v>0</v>
      </c>
      <c r="J12" s="146">
        <v>0</v>
      </c>
      <c r="K12" s="148">
        <v>0</v>
      </c>
      <c r="L12" s="88"/>
      <c r="M12" s="58"/>
      <c r="N12" s="202"/>
      <c r="O12" s="88"/>
      <c r="P12" s="58"/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194"/>
      <c r="C13" s="139">
        <v>31</v>
      </c>
      <c r="D13" s="88"/>
      <c r="E13" s="58"/>
      <c r="F13" s="59"/>
      <c r="G13" s="59"/>
      <c r="H13" s="142">
        <v>6</v>
      </c>
      <c r="I13" s="145">
        <v>0</v>
      </c>
      <c r="J13" s="147">
        <v>30</v>
      </c>
      <c r="K13" s="148">
        <v>0</v>
      </c>
      <c r="L13" s="88"/>
      <c r="M13" s="58"/>
      <c r="N13" s="203"/>
      <c r="O13" s="88"/>
      <c r="P13" s="58"/>
      <c r="Q13" s="170"/>
      <c r="R13" s="46">
        <f t="shared" si="0"/>
        <v>96.774193548387103</v>
      </c>
    </row>
    <row r="14" spans="1:18" s="24" customFormat="1" ht="12" customHeight="1" x14ac:dyDescent="0.2">
      <c r="A14" s="45" t="s">
        <v>9</v>
      </c>
      <c r="B14" s="196">
        <v>29</v>
      </c>
      <c r="C14" s="138">
        <v>270</v>
      </c>
      <c r="D14" s="92"/>
      <c r="E14" s="58"/>
      <c r="F14" s="59"/>
      <c r="G14" s="59"/>
      <c r="H14" s="142">
        <v>4</v>
      </c>
      <c r="I14" s="145">
        <v>0</v>
      </c>
      <c r="J14" s="147">
        <v>220</v>
      </c>
      <c r="K14" s="149">
        <v>17</v>
      </c>
      <c r="L14" s="93"/>
      <c r="M14" s="58"/>
      <c r="N14" s="204"/>
      <c r="O14" s="93"/>
      <c r="P14" s="58"/>
      <c r="Q14" s="159">
        <f>IF(B14=0,0,(H14+H15+H16+H17+H18+H19+H20+I14+I15+I16+I17+I18+I19+I20)/B14*100)</f>
        <v>82.758620689655174</v>
      </c>
      <c r="R14" s="46">
        <f t="shared" si="0"/>
        <v>87.777777777777771</v>
      </c>
    </row>
    <row r="15" spans="1:18" s="24" customFormat="1" ht="12" customHeight="1" x14ac:dyDescent="0.2">
      <c r="A15" s="45" t="s">
        <v>10</v>
      </c>
      <c r="B15" s="197"/>
      <c r="C15" s="140">
        <v>163</v>
      </c>
      <c r="D15" s="93"/>
      <c r="E15" s="58"/>
      <c r="F15" s="59"/>
      <c r="G15" s="59"/>
      <c r="H15" s="142">
        <v>6</v>
      </c>
      <c r="I15" s="145">
        <v>0</v>
      </c>
      <c r="J15" s="147">
        <v>168</v>
      </c>
      <c r="K15" s="149">
        <v>15</v>
      </c>
      <c r="L15" s="93"/>
      <c r="M15" s="58"/>
      <c r="N15" s="205"/>
      <c r="O15" s="93"/>
      <c r="P15" s="58"/>
      <c r="Q15" s="160"/>
      <c r="R15" s="46">
        <f t="shared" si="0"/>
        <v>112.26993865030674</v>
      </c>
    </row>
    <row r="16" spans="1:18" s="24" customFormat="1" ht="12" customHeight="1" x14ac:dyDescent="0.2">
      <c r="A16" s="45" t="s">
        <v>11</v>
      </c>
      <c r="B16" s="197"/>
      <c r="C16" s="140">
        <v>375</v>
      </c>
      <c r="D16" s="92"/>
      <c r="E16" s="58"/>
      <c r="F16" s="59"/>
      <c r="G16" s="59"/>
      <c r="H16" s="142">
        <v>9</v>
      </c>
      <c r="I16" s="144">
        <v>1</v>
      </c>
      <c r="J16" s="147">
        <v>375</v>
      </c>
      <c r="K16" s="149">
        <v>61</v>
      </c>
      <c r="L16" s="93"/>
      <c r="M16" s="58"/>
      <c r="N16" s="205"/>
      <c r="O16" s="93"/>
      <c r="P16" s="58"/>
      <c r="Q16" s="160"/>
      <c r="R16" s="46">
        <f t="shared" si="0"/>
        <v>116.26666666666668</v>
      </c>
    </row>
    <row r="17" spans="1:18" s="24" customFormat="1" ht="12" customHeight="1" x14ac:dyDescent="0.2">
      <c r="A17" s="45" t="s">
        <v>12</v>
      </c>
      <c r="B17" s="197"/>
      <c r="C17" s="140">
        <v>322</v>
      </c>
      <c r="D17" s="92"/>
      <c r="E17" s="58"/>
      <c r="F17" s="59"/>
      <c r="G17" s="59"/>
      <c r="H17" s="142">
        <v>3</v>
      </c>
      <c r="I17" s="145">
        <v>0</v>
      </c>
      <c r="J17" s="147">
        <v>232</v>
      </c>
      <c r="K17" s="149">
        <v>34</v>
      </c>
      <c r="L17" s="93"/>
      <c r="M17" s="58"/>
      <c r="N17" s="205"/>
      <c r="O17" s="93"/>
      <c r="P17" s="58"/>
      <c r="Q17" s="160"/>
      <c r="R17" s="46">
        <f t="shared" si="0"/>
        <v>82.608695652173907</v>
      </c>
    </row>
    <row r="18" spans="1:18" s="24" customFormat="1" ht="12" customHeight="1" x14ac:dyDescent="0.2">
      <c r="A18" s="45" t="s">
        <v>13</v>
      </c>
      <c r="B18" s="197"/>
      <c r="C18" s="140">
        <v>25</v>
      </c>
      <c r="D18" s="93"/>
      <c r="E18" s="58"/>
      <c r="F18" s="59"/>
      <c r="G18" s="59"/>
      <c r="H18" s="143">
        <v>0</v>
      </c>
      <c r="I18" s="145">
        <v>0</v>
      </c>
      <c r="J18" s="147">
        <v>15</v>
      </c>
      <c r="K18" s="149">
        <v>10</v>
      </c>
      <c r="L18" s="93"/>
      <c r="M18" s="58"/>
      <c r="N18" s="205"/>
      <c r="O18" s="93"/>
      <c r="P18" s="58"/>
      <c r="Q18" s="160"/>
      <c r="R18" s="46">
        <f t="shared" si="0"/>
        <v>100</v>
      </c>
    </row>
    <row r="19" spans="1:18" s="24" customFormat="1" ht="12" customHeight="1" x14ac:dyDescent="0.2">
      <c r="A19" s="45" t="s">
        <v>14</v>
      </c>
      <c r="B19" s="197"/>
      <c r="C19" s="140">
        <v>32</v>
      </c>
      <c r="D19" s="92"/>
      <c r="E19" s="58"/>
      <c r="F19" s="59"/>
      <c r="G19" s="59"/>
      <c r="H19" s="142">
        <v>1</v>
      </c>
      <c r="I19" s="145">
        <v>0</v>
      </c>
      <c r="J19" s="147">
        <v>27</v>
      </c>
      <c r="K19" s="149">
        <v>2</v>
      </c>
      <c r="L19" s="93"/>
      <c r="M19" s="58"/>
      <c r="N19" s="205"/>
      <c r="O19" s="93"/>
      <c r="P19" s="58"/>
      <c r="Q19" s="160"/>
      <c r="R19" s="46">
        <f t="shared" si="0"/>
        <v>90.625</v>
      </c>
    </row>
    <row r="20" spans="1:18" s="24" customFormat="1" ht="12" customHeight="1" x14ac:dyDescent="0.2">
      <c r="A20" s="45" t="s">
        <v>15</v>
      </c>
      <c r="B20" s="190"/>
      <c r="C20" s="140">
        <v>5</v>
      </c>
      <c r="D20" s="93"/>
      <c r="E20" s="58"/>
      <c r="F20" s="59"/>
      <c r="G20" s="59"/>
      <c r="H20" s="143">
        <v>0</v>
      </c>
      <c r="I20" s="145">
        <v>0</v>
      </c>
      <c r="J20" s="147">
        <v>3</v>
      </c>
      <c r="K20" s="149">
        <v>1</v>
      </c>
      <c r="L20" s="93"/>
      <c r="M20" s="58"/>
      <c r="N20" s="206"/>
      <c r="O20" s="93"/>
      <c r="P20" s="58"/>
      <c r="Q20" s="170"/>
      <c r="R20" s="46">
        <f t="shared" si="0"/>
        <v>80</v>
      </c>
    </row>
    <row r="21" spans="1:18" s="24" customFormat="1" ht="12" customHeight="1" x14ac:dyDescent="0.2">
      <c r="A21" s="45" t="s">
        <v>16</v>
      </c>
      <c r="B21" s="190">
        <v>16</v>
      </c>
      <c r="C21" s="139">
        <v>148</v>
      </c>
      <c r="D21" s="94"/>
      <c r="E21" s="58"/>
      <c r="F21" s="59"/>
      <c r="G21" s="59"/>
      <c r="H21" s="143">
        <v>0</v>
      </c>
      <c r="I21" s="145">
        <v>0</v>
      </c>
      <c r="J21" s="147">
        <v>106</v>
      </c>
      <c r="K21" s="149">
        <v>13</v>
      </c>
      <c r="L21" s="88"/>
      <c r="M21" s="58"/>
      <c r="N21" s="199"/>
      <c r="O21" s="88"/>
      <c r="P21" s="58"/>
      <c r="Q21" s="159">
        <f>IF(B21=0,0,(H21+H22+I21+I22)/B21*100)</f>
        <v>100</v>
      </c>
      <c r="R21" s="46">
        <f t="shared" si="0"/>
        <v>80.405405405405403</v>
      </c>
    </row>
    <row r="22" spans="1:18" s="24" customFormat="1" ht="12" customHeight="1" thickBot="1" x14ac:dyDescent="0.25">
      <c r="A22" s="45" t="s">
        <v>19</v>
      </c>
      <c r="B22" s="191"/>
      <c r="C22" s="141">
        <v>146</v>
      </c>
      <c r="D22" s="95"/>
      <c r="E22" s="58"/>
      <c r="F22" s="59"/>
      <c r="G22" s="59"/>
      <c r="H22" s="142">
        <v>16</v>
      </c>
      <c r="I22" s="145">
        <v>0</v>
      </c>
      <c r="J22" s="147">
        <v>108</v>
      </c>
      <c r="K22" s="149">
        <v>11</v>
      </c>
      <c r="L22" s="88"/>
      <c r="M22" s="58"/>
      <c r="N22" s="200"/>
      <c r="O22" s="88"/>
      <c r="P22" s="58"/>
      <c r="Q22" s="160"/>
      <c r="R22" s="46">
        <f t="shared" si="0"/>
        <v>81.506849315068493</v>
      </c>
    </row>
    <row r="23" spans="1:18" ht="13.5" thickBot="1" x14ac:dyDescent="0.25">
      <c r="A23" s="49" t="s">
        <v>39</v>
      </c>
      <c r="B23" s="50">
        <f t="shared" ref="B23:P23" si="1">SUM(B8:B22)</f>
        <v>309</v>
      </c>
      <c r="C23" s="50">
        <f t="shared" si="1"/>
        <v>9958</v>
      </c>
      <c r="D23" s="50">
        <f t="shared" si="1"/>
        <v>0</v>
      </c>
      <c r="E23" s="50">
        <f t="shared" si="1"/>
        <v>0</v>
      </c>
      <c r="F23" s="50">
        <f t="shared" si="1"/>
        <v>0</v>
      </c>
      <c r="G23" s="50">
        <f t="shared" si="1"/>
        <v>0</v>
      </c>
      <c r="H23" s="50">
        <f t="shared" si="1"/>
        <v>186</v>
      </c>
      <c r="I23" s="50">
        <f t="shared" si="1"/>
        <v>34</v>
      </c>
      <c r="J23" s="50">
        <f t="shared" si="1"/>
        <v>9427</v>
      </c>
      <c r="K23" s="50">
        <f t="shared" si="1"/>
        <v>377</v>
      </c>
      <c r="L23" s="50">
        <f t="shared" si="1"/>
        <v>0</v>
      </c>
      <c r="M23" s="50">
        <f t="shared" si="1"/>
        <v>0</v>
      </c>
      <c r="N23" s="50">
        <f t="shared" si="1"/>
        <v>0</v>
      </c>
      <c r="O23" s="50">
        <f t="shared" si="1"/>
        <v>0</v>
      </c>
      <c r="P23" s="51">
        <f t="shared" si="1"/>
        <v>0</v>
      </c>
      <c r="Q23" s="52">
        <f>IF(B23=0,0,(H23+I23)/B23*100)</f>
        <v>71.19741100323624</v>
      </c>
      <c r="R23" s="53">
        <f t="shared" si="0"/>
        <v>98.453504719823258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2">A6</f>
        <v>Produk</v>
      </c>
      <c r="B26" s="39" t="str">
        <f t="shared" si="2"/>
        <v>Kaunter</v>
      </c>
      <c r="C26" s="39" t="str">
        <f t="shared" si="2"/>
        <v>Online</v>
      </c>
      <c r="D26" s="39" t="str">
        <f t="shared" si="2"/>
        <v>Kaunter</v>
      </c>
      <c r="E26" s="39" t="str">
        <f t="shared" si="2"/>
        <v>Online</v>
      </c>
      <c r="F26" s="39" t="str">
        <f t="shared" si="2"/>
        <v>Kaunter</v>
      </c>
      <c r="G26" s="39" t="str">
        <f t="shared" si="2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3">L6</f>
        <v>Kaunter</v>
      </c>
      <c r="M26" s="39" t="str">
        <f t="shared" si="3"/>
        <v>Online</v>
      </c>
      <c r="N26" s="39" t="str">
        <f t="shared" si="3"/>
        <v>Bil.</v>
      </c>
      <c r="O26" s="39" t="str">
        <f t="shared" si="3"/>
        <v>Kaunter</v>
      </c>
      <c r="P26" s="39" t="str">
        <f t="shared" si="3"/>
        <v>Online</v>
      </c>
      <c r="Q26" s="40" t="str">
        <f t="shared" si="3"/>
        <v>Kaunter</v>
      </c>
      <c r="R26" s="41" t="str">
        <f t="shared" si="3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98"/>
      <c r="C28" s="96">
        <v>59</v>
      </c>
      <c r="D28" s="94"/>
      <c r="E28" s="96"/>
      <c r="F28" s="94"/>
      <c r="G28" s="96"/>
      <c r="H28" s="94"/>
      <c r="I28" s="94"/>
      <c r="J28" s="96">
        <v>55</v>
      </c>
      <c r="K28" s="96">
        <v>4</v>
      </c>
      <c r="L28" s="94"/>
      <c r="M28" s="96"/>
      <c r="N28" s="156"/>
      <c r="O28" s="94"/>
      <c r="P28" s="96"/>
      <c r="Q28" s="159">
        <f>IF(B28=0,0,(H28+H29+#REF!+#REF!+#REF!+H30+#REF!+I28+I29+#REF!+#REF!+#REF!+I30+#REF!)/B28*100)</f>
        <v>0</v>
      </c>
      <c r="R28" s="46">
        <f>IF(C28=0,0,(J28+K28)/C28*100)</f>
        <v>100</v>
      </c>
    </row>
    <row r="29" spans="1:18" ht="12" customHeight="1" x14ac:dyDescent="0.2">
      <c r="A29" s="45" t="s">
        <v>25</v>
      </c>
      <c r="B29" s="157"/>
      <c r="C29" s="97"/>
      <c r="D29" s="94"/>
      <c r="E29" s="97"/>
      <c r="F29" s="94"/>
      <c r="G29" s="97"/>
      <c r="H29" s="94"/>
      <c r="I29" s="94"/>
      <c r="J29" s="96"/>
      <c r="K29" s="96"/>
      <c r="L29" s="94"/>
      <c r="M29" s="97"/>
      <c r="N29" s="157"/>
      <c r="O29" s="94"/>
      <c r="P29" s="97"/>
      <c r="Q29" s="160"/>
      <c r="R29" s="46">
        <f t="shared" ref="R29:R31" si="4">IF(C29=0,0,(J29+K29)/C29*100)</f>
        <v>0</v>
      </c>
    </row>
    <row r="30" spans="1:18" ht="12" customHeight="1" thickBot="1" x14ac:dyDescent="0.25">
      <c r="A30" s="45" t="s">
        <v>26</v>
      </c>
      <c r="B30" s="157"/>
      <c r="C30" s="97">
        <v>7</v>
      </c>
      <c r="D30" s="94"/>
      <c r="E30" s="96"/>
      <c r="F30" s="94"/>
      <c r="G30" s="96"/>
      <c r="H30" s="94"/>
      <c r="I30" s="94"/>
      <c r="J30" s="96">
        <v>5</v>
      </c>
      <c r="K30" s="96">
        <v>2</v>
      </c>
      <c r="L30" s="94"/>
      <c r="M30" s="96"/>
      <c r="N30" s="157"/>
      <c r="O30" s="94"/>
      <c r="P30" s="96"/>
      <c r="Q30" s="160"/>
      <c r="R30" s="46">
        <f t="shared" si="4"/>
        <v>100</v>
      </c>
    </row>
    <row r="31" spans="1:18" ht="13.5" thickBot="1" x14ac:dyDescent="0.25">
      <c r="A31" s="49" t="s">
        <v>39</v>
      </c>
      <c r="B31" s="50">
        <f t="shared" ref="B31:P31" si="5">SUM(B28:B30)</f>
        <v>0</v>
      </c>
      <c r="C31" s="50">
        <f t="shared" si="5"/>
        <v>66</v>
      </c>
      <c r="D31" s="50">
        <f t="shared" si="5"/>
        <v>0</v>
      </c>
      <c r="E31" s="50">
        <f t="shared" si="5"/>
        <v>0</v>
      </c>
      <c r="F31" s="50">
        <f t="shared" si="5"/>
        <v>0</v>
      </c>
      <c r="G31" s="50">
        <f t="shared" si="5"/>
        <v>0</v>
      </c>
      <c r="H31" s="50">
        <f t="shared" si="5"/>
        <v>0</v>
      </c>
      <c r="I31" s="50">
        <f t="shared" si="5"/>
        <v>0</v>
      </c>
      <c r="J31" s="50">
        <f t="shared" si="5"/>
        <v>60</v>
      </c>
      <c r="K31" s="50">
        <f t="shared" si="5"/>
        <v>6</v>
      </c>
      <c r="L31" s="50">
        <f t="shared" si="5"/>
        <v>0</v>
      </c>
      <c r="M31" s="50">
        <f t="shared" si="5"/>
        <v>0</v>
      </c>
      <c r="N31" s="50">
        <f t="shared" si="5"/>
        <v>0</v>
      </c>
      <c r="O31" s="50">
        <f t="shared" si="5"/>
        <v>0</v>
      </c>
      <c r="P31" s="51">
        <f t="shared" si="5"/>
        <v>0</v>
      </c>
      <c r="Q31" s="53">
        <f>IF(B31=0,0,(H31+I31)/B31*100)</f>
        <v>0</v>
      </c>
      <c r="R31" s="53">
        <f t="shared" si="4"/>
        <v>100</v>
      </c>
    </row>
    <row r="32" spans="1:18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">
      <c r="A33" s="55" t="s">
        <v>38</v>
      </c>
      <c r="B33" s="56" t="s">
        <v>37</v>
      </c>
      <c r="C33" s="57" t="s">
        <v>62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55"/>
      <c r="B34" s="56"/>
      <c r="C34" s="57" t="s">
        <v>63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1:18" x14ac:dyDescent="0.2"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ht="12.75" customHeight="1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N11:N13"/>
    <mergeCell ref="Q11:Q13"/>
    <mergeCell ref="N14:N20"/>
    <mergeCell ref="Q14:Q20"/>
    <mergeCell ref="B11:B13"/>
    <mergeCell ref="B14:B20"/>
    <mergeCell ref="B28:B30"/>
    <mergeCell ref="N28:N30"/>
    <mergeCell ref="Q28:Q30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  <mergeCell ref="B21:B2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zoomScaleSheetLayoutView="100" workbookViewId="0">
      <selection activeCell="J23" sqref="J23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72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45">
        <v>0</v>
      </c>
      <c r="C8" s="138">
        <v>6135</v>
      </c>
      <c r="D8" s="87"/>
      <c r="E8" s="58"/>
      <c r="F8" s="88"/>
      <c r="G8" s="59"/>
      <c r="H8" s="145">
        <v>0</v>
      </c>
      <c r="I8" s="145">
        <v>0</v>
      </c>
      <c r="J8" s="149">
        <v>5361</v>
      </c>
      <c r="K8" s="149">
        <v>419</v>
      </c>
      <c r="L8" s="88">
        <v>0</v>
      </c>
      <c r="M8" s="98">
        <v>1</v>
      </c>
      <c r="N8" s="89">
        <v>2</v>
      </c>
      <c r="O8" s="88">
        <v>0</v>
      </c>
      <c r="P8" s="58">
        <v>36</v>
      </c>
      <c r="Q8" s="46">
        <f>IF(B8=0,0,(H8+I8)/B8*100)</f>
        <v>0</v>
      </c>
      <c r="R8" s="46">
        <f>IF(C8=0,0,(J8+K8)/C8*100)</f>
        <v>94.213528932355345</v>
      </c>
    </row>
    <row r="9" spans="1:18" ht="12" customHeight="1" x14ac:dyDescent="0.2">
      <c r="A9" s="47" t="s">
        <v>4</v>
      </c>
      <c r="B9" s="150">
        <v>63</v>
      </c>
      <c r="C9" s="138">
        <v>2161</v>
      </c>
      <c r="D9" s="87"/>
      <c r="E9" s="58"/>
      <c r="F9" s="88"/>
      <c r="G9" s="59"/>
      <c r="H9" s="144">
        <v>46</v>
      </c>
      <c r="I9" s="144">
        <v>3</v>
      </c>
      <c r="J9" s="149">
        <v>1801</v>
      </c>
      <c r="K9" s="149">
        <v>267</v>
      </c>
      <c r="L9" s="88">
        <v>0</v>
      </c>
      <c r="M9" s="96">
        <v>0</v>
      </c>
      <c r="N9" s="90">
        <v>4</v>
      </c>
      <c r="O9" s="88">
        <v>0</v>
      </c>
      <c r="P9" s="58">
        <v>21</v>
      </c>
      <c r="Q9" s="46">
        <f>IF(B9=0,0,(H9+I9)/B9*100)</f>
        <v>77.777777777777786</v>
      </c>
      <c r="R9" s="46">
        <f t="shared" ref="R9:R23" si="0">IF(C9=0,0,(J9+K9)/C9*100)</f>
        <v>95.696436834798703</v>
      </c>
    </row>
    <row r="10" spans="1:18" ht="12" customHeight="1" x14ac:dyDescent="0.2">
      <c r="A10" s="47" t="s">
        <v>5</v>
      </c>
      <c r="B10" s="150">
        <v>107</v>
      </c>
      <c r="C10" s="148">
        <v>0</v>
      </c>
      <c r="D10" s="87"/>
      <c r="E10" s="58"/>
      <c r="F10" s="87"/>
      <c r="G10" s="59"/>
      <c r="H10" s="144">
        <v>68</v>
      </c>
      <c r="I10" s="145">
        <v>4</v>
      </c>
      <c r="J10" s="148">
        <v>0</v>
      </c>
      <c r="K10" s="148">
        <v>0</v>
      </c>
      <c r="L10" s="87">
        <v>6</v>
      </c>
      <c r="M10" s="96">
        <v>0</v>
      </c>
      <c r="N10" s="91">
        <v>4</v>
      </c>
      <c r="O10" s="88">
        <v>2</v>
      </c>
      <c r="P10" s="58">
        <v>0</v>
      </c>
      <c r="Q10" s="46">
        <f>IF(B10=0,0,(H10+I10)/B10*100)</f>
        <v>67.289719626168221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192">
        <v>20</v>
      </c>
      <c r="C11" s="138">
        <v>212</v>
      </c>
      <c r="D11" s="87"/>
      <c r="E11" s="58"/>
      <c r="F11" s="88"/>
      <c r="G11" s="59"/>
      <c r="H11" s="144">
        <v>15</v>
      </c>
      <c r="I11" s="145">
        <v>2</v>
      </c>
      <c r="J11" s="149">
        <v>148</v>
      </c>
      <c r="K11" s="149">
        <v>61</v>
      </c>
      <c r="L11" s="88">
        <v>0</v>
      </c>
      <c r="M11" s="96">
        <v>0</v>
      </c>
      <c r="N11" s="207">
        <v>0</v>
      </c>
      <c r="O11" s="88">
        <v>0</v>
      </c>
      <c r="P11" s="58">
        <v>0</v>
      </c>
      <c r="Q11" s="159">
        <f>IF(B11=0,0,(H11+H12+H13+I11+I12+I13)/B11*100)</f>
        <v>85</v>
      </c>
      <c r="R11" s="46">
        <f t="shared" si="0"/>
        <v>98.584905660377359</v>
      </c>
    </row>
    <row r="12" spans="1:18" s="24" customFormat="1" ht="12" customHeight="1" x14ac:dyDescent="0.2">
      <c r="A12" s="45" t="s">
        <v>7</v>
      </c>
      <c r="B12" s="193"/>
      <c r="C12" s="148">
        <v>0</v>
      </c>
      <c r="D12" s="88"/>
      <c r="E12" s="58"/>
      <c r="F12" s="88"/>
      <c r="G12" s="59"/>
      <c r="H12" s="145">
        <v>0</v>
      </c>
      <c r="I12" s="145">
        <v>0</v>
      </c>
      <c r="J12" s="148">
        <v>0</v>
      </c>
      <c r="K12" s="148">
        <v>0</v>
      </c>
      <c r="L12" s="88">
        <v>0</v>
      </c>
      <c r="M12" s="96">
        <v>0</v>
      </c>
      <c r="N12" s="208"/>
      <c r="O12" s="88">
        <v>0</v>
      </c>
      <c r="P12" s="58">
        <v>0</v>
      </c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194"/>
      <c r="C13" s="148">
        <v>40</v>
      </c>
      <c r="D13" s="88"/>
      <c r="E13" s="58"/>
      <c r="F13" s="88"/>
      <c r="G13" s="59"/>
      <c r="H13" s="145">
        <v>0</v>
      </c>
      <c r="I13" s="145">
        <v>0</v>
      </c>
      <c r="J13" s="149">
        <v>25</v>
      </c>
      <c r="K13" s="148">
        <v>15</v>
      </c>
      <c r="L13" s="88">
        <v>0</v>
      </c>
      <c r="M13" s="96">
        <v>0</v>
      </c>
      <c r="N13" s="209"/>
      <c r="O13" s="88">
        <v>0</v>
      </c>
      <c r="P13" s="58">
        <v>0</v>
      </c>
      <c r="Q13" s="170"/>
      <c r="R13" s="46">
        <f t="shared" si="0"/>
        <v>100</v>
      </c>
    </row>
    <row r="14" spans="1:18" s="24" customFormat="1" ht="12" customHeight="1" x14ac:dyDescent="0.2">
      <c r="A14" s="45" t="s">
        <v>9</v>
      </c>
      <c r="B14" s="196">
        <v>36</v>
      </c>
      <c r="C14" s="138">
        <v>438</v>
      </c>
      <c r="D14" s="99"/>
      <c r="E14" s="58"/>
      <c r="F14" s="100"/>
      <c r="G14" s="59"/>
      <c r="H14" s="144">
        <v>19</v>
      </c>
      <c r="I14" s="145">
        <v>0</v>
      </c>
      <c r="J14" s="149">
        <v>358</v>
      </c>
      <c r="K14" s="149">
        <v>72</v>
      </c>
      <c r="L14" s="100">
        <v>0</v>
      </c>
      <c r="M14" s="101">
        <v>0</v>
      </c>
      <c r="N14" s="210">
        <v>1</v>
      </c>
      <c r="O14" s="100">
        <v>0</v>
      </c>
      <c r="P14" s="58">
        <v>28</v>
      </c>
      <c r="Q14" s="159">
        <f>IF(B14=0,0,(H14+H15+H16+H17+H18+H19+H20+I14+I15+I16+I17+I18+I19+I20)/B14*100)</f>
        <v>91.666666666666657</v>
      </c>
      <c r="R14" s="46">
        <f t="shared" si="0"/>
        <v>98.173515981735164</v>
      </c>
    </row>
    <row r="15" spans="1:18" s="24" customFormat="1" ht="12" customHeight="1" x14ac:dyDescent="0.2">
      <c r="A15" s="45" t="s">
        <v>10</v>
      </c>
      <c r="B15" s="197"/>
      <c r="C15" s="140">
        <v>151</v>
      </c>
      <c r="D15" s="100"/>
      <c r="E15" s="58"/>
      <c r="F15" s="100"/>
      <c r="G15" s="59"/>
      <c r="H15" s="144">
        <v>10</v>
      </c>
      <c r="I15" s="145">
        <v>0</v>
      </c>
      <c r="J15" s="149">
        <v>139</v>
      </c>
      <c r="K15" s="149">
        <v>10</v>
      </c>
      <c r="L15" s="100">
        <v>0</v>
      </c>
      <c r="M15" s="101">
        <v>0</v>
      </c>
      <c r="N15" s="211"/>
      <c r="O15" s="100">
        <v>0</v>
      </c>
      <c r="P15" s="58">
        <v>20</v>
      </c>
      <c r="Q15" s="160"/>
      <c r="R15" s="46">
        <f t="shared" si="0"/>
        <v>98.675496688741731</v>
      </c>
    </row>
    <row r="16" spans="1:18" s="24" customFormat="1" ht="12" customHeight="1" x14ac:dyDescent="0.2">
      <c r="A16" s="45" t="s">
        <v>11</v>
      </c>
      <c r="B16" s="197"/>
      <c r="C16" s="140">
        <v>371</v>
      </c>
      <c r="D16" s="99"/>
      <c r="E16" s="58"/>
      <c r="F16" s="100"/>
      <c r="G16" s="59"/>
      <c r="H16" s="144">
        <v>4</v>
      </c>
      <c r="I16" s="145">
        <v>0</v>
      </c>
      <c r="J16" s="149">
        <v>300</v>
      </c>
      <c r="K16" s="149">
        <v>65</v>
      </c>
      <c r="L16" s="100">
        <v>0</v>
      </c>
      <c r="M16" s="101">
        <v>0</v>
      </c>
      <c r="N16" s="211"/>
      <c r="O16" s="100">
        <v>0</v>
      </c>
      <c r="P16" s="58">
        <v>17</v>
      </c>
      <c r="Q16" s="160"/>
      <c r="R16" s="46">
        <f t="shared" si="0"/>
        <v>98.382749326145557</v>
      </c>
    </row>
    <row r="17" spans="1:18" s="24" customFormat="1" ht="12" customHeight="1" x14ac:dyDescent="0.2">
      <c r="A17" s="45" t="s">
        <v>12</v>
      </c>
      <c r="B17" s="197"/>
      <c r="C17" s="140">
        <v>192</v>
      </c>
      <c r="D17" s="100"/>
      <c r="E17" s="58"/>
      <c r="F17" s="100"/>
      <c r="G17" s="59"/>
      <c r="H17" s="145">
        <v>0</v>
      </c>
      <c r="I17" s="145">
        <v>0</v>
      </c>
      <c r="J17" s="149">
        <v>159</v>
      </c>
      <c r="K17" s="149">
        <v>21</v>
      </c>
      <c r="L17" s="100">
        <v>0</v>
      </c>
      <c r="M17" s="101">
        <v>0</v>
      </c>
      <c r="N17" s="211"/>
      <c r="O17" s="100">
        <v>0</v>
      </c>
      <c r="P17" s="58">
        <v>25</v>
      </c>
      <c r="Q17" s="160"/>
      <c r="R17" s="46">
        <f t="shared" si="0"/>
        <v>93.75</v>
      </c>
    </row>
    <row r="18" spans="1:18" s="24" customFormat="1" ht="12" customHeight="1" x14ac:dyDescent="0.2">
      <c r="A18" s="45" t="s">
        <v>13</v>
      </c>
      <c r="B18" s="197"/>
      <c r="C18" s="140">
        <v>47</v>
      </c>
      <c r="D18" s="100"/>
      <c r="E18" s="58"/>
      <c r="F18" s="100"/>
      <c r="G18" s="59"/>
      <c r="H18" s="145">
        <v>0</v>
      </c>
      <c r="I18" s="145">
        <v>0</v>
      </c>
      <c r="J18" s="149">
        <v>37</v>
      </c>
      <c r="K18" s="149">
        <v>10</v>
      </c>
      <c r="L18" s="100">
        <v>0</v>
      </c>
      <c r="M18" s="101">
        <v>0</v>
      </c>
      <c r="N18" s="211"/>
      <c r="O18" s="100">
        <v>0</v>
      </c>
      <c r="P18" s="58">
        <v>3</v>
      </c>
      <c r="Q18" s="160"/>
      <c r="R18" s="46">
        <f t="shared" si="0"/>
        <v>100</v>
      </c>
    </row>
    <row r="19" spans="1:18" s="24" customFormat="1" ht="12" customHeight="1" x14ac:dyDescent="0.2">
      <c r="A19" s="45" t="s">
        <v>14</v>
      </c>
      <c r="B19" s="197"/>
      <c r="C19" s="140">
        <v>39</v>
      </c>
      <c r="D19" s="100"/>
      <c r="E19" s="58"/>
      <c r="F19" s="100"/>
      <c r="G19" s="59"/>
      <c r="H19" s="145">
        <v>0</v>
      </c>
      <c r="I19" s="145">
        <v>0</v>
      </c>
      <c r="J19" s="149">
        <v>25</v>
      </c>
      <c r="K19" s="149">
        <v>14</v>
      </c>
      <c r="L19" s="100">
        <v>0</v>
      </c>
      <c r="M19" s="101">
        <v>0</v>
      </c>
      <c r="N19" s="211"/>
      <c r="O19" s="100">
        <v>0</v>
      </c>
      <c r="P19" s="58">
        <v>1</v>
      </c>
      <c r="Q19" s="160"/>
      <c r="R19" s="46">
        <f t="shared" si="0"/>
        <v>100</v>
      </c>
    </row>
    <row r="20" spans="1:18" s="24" customFormat="1" ht="12" customHeight="1" x14ac:dyDescent="0.2">
      <c r="A20" s="45" t="s">
        <v>15</v>
      </c>
      <c r="B20" s="190"/>
      <c r="C20" s="140">
        <v>4</v>
      </c>
      <c r="D20" s="102"/>
      <c r="E20" s="58"/>
      <c r="F20" s="100"/>
      <c r="G20" s="59"/>
      <c r="H20" s="145">
        <v>0</v>
      </c>
      <c r="I20" s="145">
        <v>0</v>
      </c>
      <c r="J20" s="148">
        <v>0</v>
      </c>
      <c r="K20" s="149">
        <v>4</v>
      </c>
      <c r="L20" s="100">
        <v>0</v>
      </c>
      <c r="M20" s="101">
        <v>0</v>
      </c>
      <c r="N20" s="212"/>
      <c r="O20" s="100">
        <v>0</v>
      </c>
      <c r="P20" s="58">
        <v>0</v>
      </c>
      <c r="Q20" s="170"/>
      <c r="R20" s="46">
        <f t="shared" si="0"/>
        <v>100</v>
      </c>
    </row>
    <row r="21" spans="1:18" s="24" customFormat="1" ht="12" customHeight="1" x14ac:dyDescent="0.2">
      <c r="A21" s="45" t="s">
        <v>16</v>
      </c>
      <c r="B21" s="190">
        <v>10</v>
      </c>
      <c r="C21" s="148">
        <v>47</v>
      </c>
      <c r="D21" s="94"/>
      <c r="E21" s="58"/>
      <c r="F21" s="88"/>
      <c r="G21" s="59"/>
      <c r="H21" s="145">
        <v>0</v>
      </c>
      <c r="I21" s="145">
        <v>0</v>
      </c>
      <c r="J21" s="149">
        <v>33</v>
      </c>
      <c r="K21" s="149">
        <v>7</v>
      </c>
      <c r="L21" s="88">
        <v>0</v>
      </c>
      <c r="M21" s="96">
        <v>0</v>
      </c>
      <c r="N21" s="199">
        <v>1</v>
      </c>
      <c r="O21" s="88">
        <v>0</v>
      </c>
      <c r="P21" s="58">
        <v>3</v>
      </c>
      <c r="Q21" s="159">
        <f>IF(B21=0,0,(H21+H22+I21+I22)/B21*100)</f>
        <v>80</v>
      </c>
      <c r="R21" s="46">
        <f t="shared" si="0"/>
        <v>85.106382978723403</v>
      </c>
    </row>
    <row r="22" spans="1:18" s="24" customFormat="1" ht="12" customHeight="1" thickBot="1" x14ac:dyDescent="0.25">
      <c r="A22" s="45" t="s">
        <v>19</v>
      </c>
      <c r="B22" s="191"/>
      <c r="C22" s="149">
        <v>152</v>
      </c>
      <c r="D22" s="95"/>
      <c r="E22" s="58"/>
      <c r="F22" s="88"/>
      <c r="G22" s="59"/>
      <c r="H22" s="144">
        <v>8</v>
      </c>
      <c r="I22" s="145">
        <v>0</v>
      </c>
      <c r="J22" s="149">
        <v>109</v>
      </c>
      <c r="K22" s="149">
        <v>43</v>
      </c>
      <c r="L22" s="88">
        <v>0</v>
      </c>
      <c r="M22" s="96">
        <v>1</v>
      </c>
      <c r="N22" s="200"/>
      <c r="O22" s="88">
        <v>0</v>
      </c>
      <c r="P22" s="58">
        <v>4</v>
      </c>
      <c r="Q22" s="160"/>
      <c r="R22" s="46">
        <f t="shared" si="0"/>
        <v>100</v>
      </c>
    </row>
    <row r="23" spans="1:18" ht="13.5" thickBot="1" x14ac:dyDescent="0.25">
      <c r="A23" s="49" t="s">
        <v>39</v>
      </c>
      <c r="B23" s="151">
        <f t="shared" ref="B23:G23" si="1">SUM(B8:B22)</f>
        <v>236</v>
      </c>
      <c r="C23" s="151">
        <f t="shared" si="1"/>
        <v>9989</v>
      </c>
      <c r="D23" s="50">
        <f t="shared" si="1"/>
        <v>0</v>
      </c>
      <c r="E23" s="50">
        <f t="shared" si="1"/>
        <v>0</v>
      </c>
      <c r="F23" s="50">
        <f t="shared" si="1"/>
        <v>0</v>
      </c>
      <c r="G23" s="50">
        <f t="shared" si="1"/>
        <v>0</v>
      </c>
      <c r="H23" s="152">
        <f>SUM(H9:H22)</f>
        <v>170</v>
      </c>
      <c r="I23" s="152">
        <f>SUM(I9:I22)</f>
        <v>9</v>
      </c>
      <c r="J23" s="152">
        <f t="shared" ref="J23:P23" si="2">SUM(J8:J22)</f>
        <v>8495</v>
      </c>
      <c r="K23" s="152">
        <f t="shared" si="2"/>
        <v>1008</v>
      </c>
      <c r="L23" s="50">
        <f t="shared" si="2"/>
        <v>6</v>
      </c>
      <c r="M23" s="50">
        <f t="shared" si="2"/>
        <v>2</v>
      </c>
      <c r="N23" s="50">
        <f t="shared" si="2"/>
        <v>12</v>
      </c>
      <c r="O23" s="50">
        <f t="shared" si="2"/>
        <v>2</v>
      </c>
      <c r="P23" s="51">
        <f t="shared" si="2"/>
        <v>158</v>
      </c>
      <c r="Q23" s="52">
        <f>IF(B23=0,0,(H23+I23)/B23*100)</f>
        <v>75.847457627118644</v>
      </c>
      <c r="R23" s="53">
        <f t="shared" si="0"/>
        <v>95.134648112924211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3">A6</f>
        <v>Produk</v>
      </c>
      <c r="B26" s="39" t="str">
        <f t="shared" si="3"/>
        <v>Kaunter</v>
      </c>
      <c r="C26" s="39" t="str">
        <f t="shared" si="3"/>
        <v>Online</v>
      </c>
      <c r="D26" s="39" t="str">
        <f t="shared" si="3"/>
        <v>Kaunter</v>
      </c>
      <c r="E26" s="39" t="str">
        <f t="shared" si="3"/>
        <v>Online</v>
      </c>
      <c r="F26" s="39" t="str">
        <f t="shared" si="3"/>
        <v>Kaunter</v>
      </c>
      <c r="G26" s="39" t="str">
        <f t="shared" si="3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4">L6</f>
        <v>Kaunter</v>
      </c>
      <c r="M26" s="39" t="str">
        <f t="shared" si="4"/>
        <v>Online</v>
      </c>
      <c r="N26" s="39" t="str">
        <f t="shared" si="4"/>
        <v>Bil.</v>
      </c>
      <c r="O26" s="39" t="str">
        <f t="shared" si="4"/>
        <v>Kaunter</v>
      </c>
      <c r="P26" s="39" t="str">
        <f t="shared" si="4"/>
        <v>Online</v>
      </c>
      <c r="Q26" s="40" t="str">
        <f t="shared" si="4"/>
        <v>Kaunter</v>
      </c>
      <c r="R26" s="41" t="str">
        <f t="shared" si="4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56">
        <v>0</v>
      </c>
      <c r="C28" s="58">
        <v>0</v>
      </c>
      <c r="D28" s="58">
        <v>0</v>
      </c>
      <c r="E28" s="58">
        <v>0</v>
      </c>
      <c r="F28" s="59">
        <v>0</v>
      </c>
      <c r="G28" s="59">
        <v>0</v>
      </c>
      <c r="H28" s="60">
        <v>0</v>
      </c>
      <c r="I28" s="59">
        <v>0</v>
      </c>
      <c r="J28" s="60">
        <v>0</v>
      </c>
      <c r="K28" s="59">
        <v>0</v>
      </c>
      <c r="L28" s="58">
        <v>0</v>
      </c>
      <c r="M28" s="58">
        <v>0</v>
      </c>
      <c r="N28" s="156">
        <v>0</v>
      </c>
      <c r="O28" s="58">
        <v>0</v>
      </c>
      <c r="P28" s="58">
        <v>0</v>
      </c>
      <c r="Q28" s="159">
        <f>IF(B28=0,0,(H28+H29+#REF!+#REF!+#REF!+H30+#REF!+I28+I29+#REF!+#REF!+#REF!+I30+#REF!)/B28*100)</f>
        <v>0</v>
      </c>
      <c r="R28" s="46">
        <f>IF(C28=0,0,(J28+K28)/C28*100)</f>
        <v>0</v>
      </c>
    </row>
    <row r="29" spans="1:18" ht="12" customHeight="1" x14ac:dyDescent="0.2">
      <c r="A29" s="45" t="s">
        <v>25</v>
      </c>
      <c r="B29" s="157"/>
      <c r="C29" s="58">
        <v>157</v>
      </c>
      <c r="D29" s="58">
        <v>0</v>
      </c>
      <c r="E29" s="58">
        <v>156</v>
      </c>
      <c r="F29" s="59">
        <v>0</v>
      </c>
      <c r="G29" s="59">
        <v>1</v>
      </c>
      <c r="H29" s="60">
        <v>0</v>
      </c>
      <c r="I29" s="59">
        <v>0</v>
      </c>
      <c r="J29" s="60">
        <v>156</v>
      </c>
      <c r="K29" s="59">
        <v>1</v>
      </c>
      <c r="L29" s="58">
        <v>0</v>
      </c>
      <c r="M29" s="58">
        <v>0</v>
      </c>
      <c r="N29" s="157"/>
      <c r="O29" s="58">
        <v>0</v>
      </c>
      <c r="P29" s="58">
        <v>0</v>
      </c>
      <c r="Q29" s="160"/>
      <c r="R29" s="46">
        <f t="shared" ref="R29:R31" si="5">IF(C29=0,0,(J29+K29)/C29*100)</f>
        <v>100</v>
      </c>
    </row>
    <row r="30" spans="1:18" ht="12" customHeight="1" thickBot="1" x14ac:dyDescent="0.25">
      <c r="A30" s="45" t="s">
        <v>26</v>
      </c>
      <c r="B30" s="157"/>
      <c r="C30" s="58">
        <v>26</v>
      </c>
      <c r="D30" s="58">
        <v>0</v>
      </c>
      <c r="E30" s="58">
        <v>26</v>
      </c>
      <c r="F30" s="59">
        <v>0</v>
      </c>
      <c r="G30" s="59">
        <v>0</v>
      </c>
      <c r="H30" s="60">
        <v>0</v>
      </c>
      <c r="I30" s="59">
        <v>0</v>
      </c>
      <c r="J30" s="60">
        <v>26</v>
      </c>
      <c r="K30" s="59">
        <v>0</v>
      </c>
      <c r="L30" s="58">
        <v>0</v>
      </c>
      <c r="M30" s="58">
        <v>0</v>
      </c>
      <c r="N30" s="157"/>
      <c r="O30" s="58">
        <v>0</v>
      </c>
      <c r="P30" s="58">
        <v>0</v>
      </c>
      <c r="Q30" s="160"/>
      <c r="R30" s="46">
        <f t="shared" si="5"/>
        <v>100</v>
      </c>
    </row>
    <row r="31" spans="1:18" ht="13.5" thickBot="1" x14ac:dyDescent="0.25">
      <c r="A31" s="49" t="s">
        <v>39</v>
      </c>
      <c r="B31" s="50">
        <f t="shared" ref="B31:P31" si="6">SUM(B28:B30)</f>
        <v>0</v>
      </c>
      <c r="C31" s="50">
        <f t="shared" si="6"/>
        <v>183</v>
      </c>
      <c r="D31" s="50">
        <f t="shared" si="6"/>
        <v>0</v>
      </c>
      <c r="E31" s="50">
        <f t="shared" si="6"/>
        <v>182</v>
      </c>
      <c r="F31" s="50">
        <f t="shared" si="6"/>
        <v>0</v>
      </c>
      <c r="G31" s="50">
        <f t="shared" si="6"/>
        <v>1</v>
      </c>
      <c r="H31" s="50">
        <f t="shared" si="6"/>
        <v>0</v>
      </c>
      <c r="I31" s="50">
        <f t="shared" si="6"/>
        <v>0</v>
      </c>
      <c r="J31" s="50">
        <f t="shared" si="6"/>
        <v>182</v>
      </c>
      <c r="K31" s="50">
        <f t="shared" si="6"/>
        <v>1</v>
      </c>
      <c r="L31" s="50">
        <f t="shared" si="6"/>
        <v>0</v>
      </c>
      <c r="M31" s="50">
        <f t="shared" si="6"/>
        <v>0</v>
      </c>
      <c r="N31" s="50">
        <f t="shared" si="6"/>
        <v>0</v>
      </c>
      <c r="O31" s="50">
        <f t="shared" si="6"/>
        <v>0</v>
      </c>
      <c r="P31" s="51">
        <f t="shared" si="6"/>
        <v>0</v>
      </c>
      <c r="Q31" s="53">
        <f>IF(B31=0,0,(H31+I31)/B31*100)</f>
        <v>0</v>
      </c>
      <c r="R31" s="53">
        <f t="shared" si="5"/>
        <v>100</v>
      </c>
    </row>
    <row r="32" spans="1:18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">
      <c r="A33" s="55" t="s">
        <v>38</v>
      </c>
      <c r="B33" s="56" t="s">
        <v>37</v>
      </c>
      <c r="C33" s="57" t="s">
        <v>62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55"/>
      <c r="B34" s="56"/>
      <c r="C34" s="57" t="s">
        <v>63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1:18" x14ac:dyDescent="0.2">
      <c r="C36" s="103" t="s">
        <v>64</v>
      </c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ht="12.75" customHeight="1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28:B30"/>
    <mergeCell ref="N28:N30"/>
    <mergeCell ref="Q28:Q30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zoomScaleSheetLayoutView="100" workbookViewId="0">
      <selection activeCell="J23" sqref="J23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73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04">
        <v>1</v>
      </c>
      <c r="C8" s="58">
        <v>7281</v>
      </c>
      <c r="D8" s="105"/>
      <c r="E8" s="58"/>
      <c r="F8" s="106"/>
      <c r="G8" s="59"/>
      <c r="H8" s="105">
        <v>1</v>
      </c>
      <c r="I8" s="106">
        <v>0</v>
      </c>
      <c r="J8" s="61">
        <v>7099</v>
      </c>
      <c r="K8" s="62">
        <v>234</v>
      </c>
      <c r="L8" s="106"/>
      <c r="M8" s="58"/>
      <c r="N8" s="89"/>
      <c r="O8" s="106"/>
      <c r="P8" s="58"/>
      <c r="Q8" s="46">
        <f>IF(B8=0,0,(H8+I8)/B8*100)</f>
        <v>100</v>
      </c>
      <c r="R8" s="46">
        <f>IF(C8=0,0,(J8+K8)/C8*100)</f>
        <v>100.71418761159181</v>
      </c>
    </row>
    <row r="9" spans="1:18" ht="12" customHeight="1" x14ac:dyDescent="0.2">
      <c r="A9" s="47" t="s">
        <v>4</v>
      </c>
      <c r="B9" s="104">
        <v>84</v>
      </c>
      <c r="C9" s="58">
        <v>1502</v>
      </c>
      <c r="D9" s="105"/>
      <c r="E9" s="58"/>
      <c r="F9" s="106"/>
      <c r="G9" s="59"/>
      <c r="H9" s="107">
        <v>77</v>
      </c>
      <c r="I9" s="106">
        <v>3</v>
      </c>
      <c r="J9" s="60">
        <v>1314</v>
      </c>
      <c r="K9" s="59">
        <v>122</v>
      </c>
      <c r="L9" s="106"/>
      <c r="M9" s="58"/>
      <c r="N9" s="90"/>
      <c r="O9" s="106"/>
      <c r="P9" s="58"/>
      <c r="Q9" s="46">
        <f>IF(B9=0,0,(H9+I9)/B9*100)</f>
        <v>95.238095238095227</v>
      </c>
      <c r="R9" s="46">
        <f t="shared" ref="R9:R23" si="0">IF(C9=0,0,(J9+K9)/C9*100)</f>
        <v>95.605858854860188</v>
      </c>
    </row>
    <row r="10" spans="1:18" ht="12" customHeight="1" x14ac:dyDescent="0.2">
      <c r="A10" s="47" t="s">
        <v>5</v>
      </c>
      <c r="B10" s="104">
        <v>91</v>
      </c>
      <c r="C10" s="58">
        <v>0</v>
      </c>
      <c r="D10" s="105"/>
      <c r="E10" s="58"/>
      <c r="F10" s="105"/>
      <c r="G10" s="59"/>
      <c r="H10" s="107">
        <v>66</v>
      </c>
      <c r="I10" s="107">
        <v>0</v>
      </c>
      <c r="J10" s="61">
        <v>0</v>
      </c>
      <c r="K10" s="62">
        <v>0</v>
      </c>
      <c r="L10" s="105"/>
      <c r="M10" s="58"/>
      <c r="N10" s="90"/>
      <c r="O10" s="108"/>
      <c r="P10" s="58"/>
      <c r="Q10" s="46">
        <f>IF(B10=0,0,(H10+I10)/B10*100)</f>
        <v>72.527472527472526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215">
        <v>112</v>
      </c>
      <c r="C11" s="58">
        <v>114</v>
      </c>
      <c r="D11" s="105"/>
      <c r="E11" s="58"/>
      <c r="F11" s="108"/>
      <c r="G11" s="59"/>
      <c r="H11" s="107">
        <v>8</v>
      </c>
      <c r="I11" s="108">
        <v>0</v>
      </c>
      <c r="J11" s="61">
        <v>89</v>
      </c>
      <c r="K11" s="62">
        <v>23</v>
      </c>
      <c r="L11" s="108"/>
      <c r="M11" s="58"/>
      <c r="N11" s="207"/>
      <c r="O11" s="106"/>
      <c r="P11" s="58"/>
      <c r="Q11" s="159">
        <f>IF(B11=0,0,(H11+H12+H13+I11+I12+I13)/B11*100)</f>
        <v>96.428571428571431</v>
      </c>
      <c r="R11" s="46">
        <f t="shared" si="0"/>
        <v>98.245614035087712</v>
      </c>
    </row>
    <row r="12" spans="1:18" s="24" customFormat="1" ht="12" customHeight="1" x14ac:dyDescent="0.2">
      <c r="A12" s="45" t="s">
        <v>7</v>
      </c>
      <c r="B12" s="216"/>
      <c r="C12" s="58">
        <v>0</v>
      </c>
      <c r="D12" s="106"/>
      <c r="E12" s="58"/>
      <c r="F12" s="106"/>
      <c r="G12" s="59"/>
      <c r="H12" s="106">
        <v>0</v>
      </c>
      <c r="I12" s="106">
        <v>0</v>
      </c>
      <c r="J12" s="61">
        <v>0</v>
      </c>
      <c r="K12" s="62">
        <v>0</v>
      </c>
      <c r="L12" s="106"/>
      <c r="M12" s="58"/>
      <c r="N12" s="208"/>
      <c r="O12" s="106"/>
      <c r="P12" s="58"/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217"/>
      <c r="C13" s="58">
        <v>26</v>
      </c>
      <c r="D13" s="108"/>
      <c r="E13" s="58"/>
      <c r="F13" s="106"/>
      <c r="G13" s="59"/>
      <c r="H13" s="108">
        <v>50</v>
      </c>
      <c r="I13" s="106">
        <v>50</v>
      </c>
      <c r="J13" s="61">
        <v>14</v>
      </c>
      <c r="K13" s="62">
        <v>12</v>
      </c>
      <c r="L13" s="106"/>
      <c r="M13" s="58"/>
      <c r="N13" s="209"/>
      <c r="O13" s="106"/>
      <c r="P13" s="58"/>
      <c r="Q13" s="170"/>
      <c r="R13" s="46">
        <f t="shared" si="0"/>
        <v>100</v>
      </c>
    </row>
    <row r="14" spans="1:18" s="24" customFormat="1" ht="12" customHeight="1" x14ac:dyDescent="0.2">
      <c r="A14" s="45" t="s">
        <v>9</v>
      </c>
      <c r="B14" s="213">
        <v>8</v>
      </c>
      <c r="C14" s="58">
        <v>270</v>
      </c>
      <c r="D14" s="106"/>
      <c r="E14" s="58"/>
      <c r="F14" s="106"/>
      <c r="G14" s="59"/>
      <c r="H14" s="106">
        <v>7</v>
      </c>
      <c r="I14" s="106">
        <v>0</v>
      </c>
      <c r="J14" s="61">
        <v>216</v>
      </c>
      <c r="K14" s="62">
        <v>46</v>
      </c>
      <c r="L14" s="106"/>
      <c r="M14" s="58"/>
      <c r="N14" s="213"/>
      <c r="O14" s="106"/>
      <c r="P14" s="58"/>
      <c r="Q14" s="159">
        <f>IF(B14=0,0,(H14+H15+H16+H17+H18+H19+H20+I14+I15+I16+I17+I18+I19+I20)/B14*100)</f>
        <v>100</v>
      </c>
      <c r="R14" s="46">
        <f t="shared" si="0"/>
        <v>97.037037037037038</v>
      </c>
    </row>
    <row r="15" spans="1:18" s="24" customFormat="1" ht="12" customHeight="1" x14ac:dyDescent="0.2">
      <c r="A15" s="45" t="s">
        <v>10</v>
      </c>
      <c r="B15" s="214"/>
      <c r="C15" s="58">
        <v>167</v>
      </c>
      <c r="D15" s="106"/>
      <c r="E15" s="58"/>
      <c r="F15" s="106"/>
      <c r="G15" s="59"/>
      <c r="H15" s="106">
        <v>0</v>
      </c>
      <c r="I15" s="106">
        <v>0</v>
      </c>
      <c r="J15" s="61">
        <v>154</v>
      </c>
      <c r="K15" s="62">
        <v>10</v>
      </c>
      <c r="L15" s="106"/>
      <c r="M15" s="58"/>
      <c r="N15" s="214"/>
      <c r="O15" s="106"/>
      <c r="P15" s="58"/>
      <c r="Q15" s="160"/>
      <c r="R15" s="46">
        <f t="shared" si="0"/>
        <v>98.203592814371248</v>
      </c>
    </row>
    <row r="16" spans="1:18" s="24" customFormat="1" ht="12" customHeight="1" x14ac:dyDescent="0.2">
      <c r="A16" s="45" t="s">
        <v>11</v>
      </c>
      <c r="B16" s="214"/>
      <c r="C16" s="58">
        <v>342</v>
      </c>
      <c r="D16" s="109"/>
      <c r="E16" s="58"/>
      <c r="F16" s="106"/>
      <c r="G16" s="59"/>
      <c r="H16" s="109">
        <v>1</v>
      </c>
      <c r="I16" s="106">
        <v>0</v>
      </c>
      <c r="J16" s="61">
        <v>253</v>
      </c>
      <c r="K16" s="62">
        <v>74</v>
      </c>
      <c r="L16" s="106"/>
      <c r="M16" s="58"/>
      <c r="N16" s="214"/>
      <c r="O16" s="106"/>
      <c r="P16" s="58"/>
      <c r="Q16" s="160"/>
      <c r="R16" s="46">
        <f t="shared" si="0"/>
        <v>95.614035087719301</v>
      </c>
    </row>
    <row r="17" spans="1:18" s="24" customFormat="1" ht="12" customHeight="1" x14ac:dyDescent="0.2">
      <c r="A17" s="45" t="s">
        <v>12</v>
      </c>
      <c r="B17" s="214"/>
      <c r="C17" s="58">
        <v>154</v>
      </c>
      <c r="D17" s="106"/>
      <c r="E17" s="58"/>
      <c r="F17" s="106"/>
      <c r="G17" s="59"/>
      <c r="H17" s="106">
        <v>0</v>
      </c>
      <c r="I17" s="106">
        <v>0</v>
      </c>
      <c r="J17" s="61">
        <v>137</v>
      </c>
      <c r="K17" s="62">
        <v>9</v>
      </c>
      <c r="L17" s="106"/>
      <c r="M17" s="58"/>
      <c r="N17" s="214"/>
      <c r="O17" s="106"/>
      <c r="P17" s="58"/>
      <c r="Q17" s="160"/>
      <c r="R17" s="46">
        <f t="shared" si="0"/>
        <v>94.805194805194802</v>
      </c>
    </row>
    <row r="18" spans="1:18" s="24" customFormat="1" ht="12" customHeight="1" x14ac:dyDescent="0.2">
      <c r="A18" s="45" t="s">
        <v>13</v>
      </c>
      <c r="B18" s="214"/>
      <c r="C18" s="58">
        <v>33</v>
      </c>
      <c r="D18" s="106"/>
      <c r="E18" s="58"/>
      <c r="F18" s="106"/>
      <c r="G18" s="59"/>
      <c r="H18" s="106">
        <v>0</v>
      </c>
      <c r="I18" s="106">
        <v>0</v>
      </c>
      <c r="J18" s="61">
        <v>23</v>
      </c>
      <c r="K18" s="62">
        <v>10</v>
      </c>
      <c r="L18" s="106"/>
      <c r="M18" s="58"/>
      <c r="N18" s="214"/>
      <c r="O18" s="106"/>
      <c r="P18" s="58"/>
      <c r="Q18" s="160"/>
      <c r="R18" s="46">
        <f t="shared" si="0"/>
        <v>100</v>
      </c>
    </row>
    <row r="19" spans="1:18" s="24" customFormat="1" ht="12" customHeight="1" x14ac:dyDescent="0.2">
      <c r="A19" s="45" t="s">
        <v>14</v>
      </c>
      <c r="B19" s="214"/>
      <c r="C19" s="58">
        <v>32</v>
      </c>
      <c r="D19" s="106"/>
      <c r="E19" s="58"/>
      <c r="F19" s="106"/>
      <c r="G19" s="59"/>
      <c r="H19" s="106">
        <v>0</v>
      </c>
      <c r="I19" s="106">
        <v>0</v>
      </c>
      <c r="J19" s="61">
        <v>29</v>
      </c>
      <c r="K19" s="62">
        <v>3</v>
      </c>
      <c r="L19" s="106"/>
      <c r="M19" s="58"/>
      <c r="N19" s="214"/>
      <c r="O19" s="106"/>
      <c r="P19" s="58"/>
      <c r="Q19" s="160"/>
      <c r="R19" s="46">
        <f t="shared" si="0"/>
        <v>100</v>
      </c>
    </row>
    <row r="20" spans="1:18" s="24" customFormat="1" ht="12" customHeight="1" x14ac:dyDescent="0.2">
      <c r="A20" s="45" t="s">
        <v>15</v>
      </c>
      <c r="B20" s="218"/>
      <c r="C20" s="58">
        <v>0</v>
      </c>
      <c r="D20" s="106"/>
      <c r="E20" s="58"/>
      <c r="F20" s="106"/>
      <c r="G20" s="59"/>
      <c r="H20" s="106">
        <v>0</v>
      </c>
      <c r="I20" s="106">
        <v>0</v>
      </c>
      <c r="J20" s="61">
        <v>0</v>
      </c>
      <c r="K20" s="62">
        <v>0</v>
      </c>
      <c r="L20" s="106"/>
      <c r="M20" s="58"/>
      <c r="N20" s="218"/>
      <c r="O20" s="106"/>
      <c r="P20" s="58"/>
      <c r="Q20" s="170"/>
      <c r="R20" s="46">
        <f t="shared" si="0"/>
        <v>0</v>
      </c>
    </row>
    <row r="21" spans="1:18" s="24" customFormat="1" ht="12" customHeight="1" x14ac:dyDescent="0.2">
      <c r="A21" s="45" t="s">
        <v>16</v>
      </c>
      <c r="B21" s="213">
        <v>21</v>
      </c>
      <c r="C21" s="58">
        <v>68</v>
      </c>
      <c r="D21" s="106"/>
      <c r="E21" s="58"/>
      <c r="F21" s="106"/>
      <c r="G21" s="59"/>
      <c r="H21" s="106">
        <v>0</v>
      </c>
      <c r="I21" s="106">
        <v>0</v>
      </c>
      <c r="J21" s="61">
        <v>40</v>
      </c>
      <c r="K21" s="62">
        <v>24</v>
      </c>
      <c r="L21" s="106"/>
      <c r="M21" s="58"/>
      <c r="N21" s="199"/>
      <c r="O21" s="106"/>
      <c r="P21" s="58"/>
      <c r="Q21" s="159">
        <f>IF(B21=0,0,(H21+H22+I21+I22)/B21*100)</f>
        <v>80.952380952380949</v>
      </c>
      <c r="R21" s="46">
        <f t="shared" si="0"/>
        <v>94.117647058823522</v>
      </c>
    </row>
    <row r="22" spans="1:18" s="24" customFormat="1" ht="12" customHeight="1" thickBot="1" x14ac:dyDescent="0.25">
      <c r="A22" s="45" t="s">
        <v>19</v>
      </c>
      <c r="B22" s="214"/>
      <c r="C22" s="58">
        <v>412</v>
      </c>
      <c r="D22" s="109"/>
      <c r="E22" s="58"/>
      <c r="F22" s="106"/>
      <c r="G22" s="59"/>
      <c r="H22" s="109">
        <v>16</v>
      </c>
      <c r="I22" s="106">
        <v>1</v>
      </c>
      <c r="J22" s="61">
        <v>293</v>
      </c>
      <c r="K22" s="62">
        <v>85</v>
      </c>
      <c r="L22" s="106"/>
      <c r="M22" s="58"/>
      <c r="N22" s="200"/>
      <c r="O22" s="106"/>
      <c r="P22" s="58"/>
      <c r="Q22" s="160"/>
      <c r="R22" s="46">
        <f t="shared" si="0"/>
        <v>91.747572815533985</v>
      </c>
    </row>
    <row r="23" spans="1:18" ht="13.5" thickBot="1" x14ac:dyDescent="0.25">
      <c r="A23" s="49" t="s">
        <v>39</v>
      </c>
      <c r="B23" s="50">
        <f t="shared" ref="B23:P23" si="1">SUM(B8:B22)</f>
        <v>317</v>
      </c>
      <c r="C23" s="50">
        <f t="shared" si="1"/>
        <v>10401</v>
      </c>
      <c r="D23" s="50">
        <f t="shared" si="1"/>
        <v>0</v>
      </c>
      <c r="E23" s="50">
        <f t="shared" si="1"/>
        <v>0</v>
      </c>
      <c r="F23" s="50">
        <f t="shared" si="1"/>
        <v>0</v>
      </c>
      <c r="G23" s="50">
        <f t="shared" si="1"/>
        <v>0</v>
      </c>
      <c r="H23" s="50">
        <f t="shared" si="1"/>
        <v>226</v>
      </c>
      <c r="I23" s="50">
        <f t="shared" si="1"/>
        <v>54</v>
      </c>
      <c r="J23" s="50">
        <f t="shared" si="1"/>
        <v>9661</v>
      </c>
      <c r="K23" s="50">
        <f t="shared" si="1"/>
        <v>652</v>
      </c>
      <c r="L23" s="50">
        <f t="shared" si="1"/>
        <v>0</v>
      </c>
      <c r="M23" s="50">
        <f t="shared" si="1"/>
        <v>0</v>
      </c>
      <c r="N23" s="50">
        <f t="shared" si="1"/>
        <v>0</v>
      </c>
      <c r="O23" s="50">
        <f t="shared" si="1"/>
        <v>0</v>
      </c>
      <c r="P23" s="51">
        <f t="shared" si="1"/>
        <v>0</v>
      </c>
      <c r="Q23" s="52">
        <f>IF(B23=0,0,(H23+I23)/B23*100)</f>
        <v>88.328075709779171</v>
      </c>
      <c r="R23" s="53">
        <f t="shared" si="0"/>
        <v>99.15392750697049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2">A6</f>
        <v>Produk</v>
      </c>
      <c r="B26" s="39" t="str">
        <f t="shared" si="2"/>
        <v>Kaunter</v>
      </c>
      <c r="C26" s="39" t="str">
        <f t="shared" si="2"/>
        <v>Online</v>
      </c>
      <c r="D26" s="39" t="str">
        <f t="shared" si="2"/>
        <v>Kaunter</v>
      </c>
      <c r="E26" s="39" t="str">
        <f t="shared" si="2"/>
        <v>Online</v>
      </c>
      <c r="F26" s="39" t="str">
        <f t="shared" si="2"/>
        <v>Kaunter</v>
      </c>
      <c r="G26" s="39" t="str">
        <f t="shared" si="2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3">L6</f>
        <v>Kaunter</v>
      </c>
      <c r="M26" s="39" t="str">
        <f t="shared" si="3"/>
        <v>Online</v>
      </c>
      <c r="N26" s="39" t="str">
        <f t="shared" si="3"/>
        <v>Bil.</v>
      </c>
      <c r="O26" s="39" t="str">
        <f t="shared" si="3"/>
        <v>Kaunter</v>
      </c>
      <c r="P26" s="39" t="str">
        <f t="shared" si="3"/>
        <v>Online</v>
      </c>
      <c r="Q26" s="40" t="str">
        <f t="shared" si="3"/>
        <v>Kaunter</v>
      </c>
      <c r="R26" s="41" t="str">
        <f t="shared" si="3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56">
        <v>0</v>
      </c>
      <c r="C28" s="58">
        <v>42</v>
      </c>
      <c r="D28" s="58"/>
      <c r="E28" s="58"/>
      <c r="F28" s="59"/>
      <c r="G28" s="59"/>
      <c r="H28" s="60">
        <v>0</v>
      </c>
      <c r="I28" s="59">
        <v>0</v>
      </c>
      <c r="J28" s="60">
        <v>42</v>
      </c>
      <c r="K28" s="59">
        <v>0</v>
      </c>
      <c r="L28" s="58">
        <v>0</v>
      </c>
      <c r="M28" s="58">
        <v>0</v>
      </c>
      <c r="N28" s="156">
        <v>0</v>
      </c>
      <c r="O28" s="58">
        <v>0</v>
      </c>
      <c r="P28" s="58">
        <v>0</v>
      </c>
      <c r="Q28" s="159">
        <f>IF(B28=0,0,(H28+H29+#REF!+#REF!+#REF!+H30+#REF!+I28+I29+#REF!+#REF!+#REF!+I30+#REF!)/B28*100)</f>
        <v>0</v>
      </c>
      <c r="R28" s="46">
        <f>IF(C28=0,0,(J28+K28)/C28*100)</f>
        <v>100</v>
      </c>
    </row>
    <row r="29" spans="1:18" ht="12" customHeight="1" x14ac:dyDescent="0.2">
      <c r="A29" s="45" t="s">
        <v>25</v>
      </c>
      <c r="B29" s="157"/>
      <c r="C29" s="58">
        <v>0</v>
      </c>
      <c r="D29" s="58"/>
      <c r="E29" s="58"/>
      <c r="F29" s="59"/>
      <c r="G29" s="59"/>
      <c r="H29" s="60">
        <v>0</v>
      </c>
      <c r="I29" s="59">
        <v>0</v>
      </c>
      <c r="J29" s="60">
        <v>0</v>
      </c>
      <c r="K29" s="59">
        <v>0</v>
      </c>
      <c r="L29" s="58">
        <v>0</v>
      </c>
      <c r="M29" s="58">
        <v>0</v>
      </c>
      <c r="N29" s="157"/>
      <c r="O29" s="58">
        <v>0</v>
      </c>
      <c r="P29" s="58">
        <v>0</v>
      </c>
      <c r="Q29" s="160"/>
      <c r="R29" s="46">
        <f t="shared" ref="R29:R31" si="4">IF(C29=0,0,(J29+K29)/C29*100)</f>
        <v>0</v>
      </c>
    </row>
    <row r="30" spans="1:18" ht="12" customHeight="1" thickBot="1" x14ac:dyDescent="0.25">
      <c r="A30" s="45" t="s">
        <v>26</v>
      </c>
      <c r="B30" s="157"/>
      <c r="C30" s="58">
        <v>2</v>
      </c>
      <c r="D30" s="58"/>
      <c r="E30" s="58"/>
      <c r="F30" s="59"/>
      <c r="G30" s="59"/>
      <c r="H30" s="60">
        <v>0</v>
      </c>
      <c r="I30" s="59">
        <v>0</v>
      </c>
      <c r="J30" s="60">
        <v>1</v>
      </c>
      <c r="K30" s="59">
        <v>1</v>
      </c>
      <c r="L30" s="58">
        <v>0</v>
      </c>
      <c r="M30" s="58">
        <v>0</v>
      </c>
      <c r="N30" s="157"/>
      <c r="O30" s="58">
        <v>0</v>
      </c>
      <c r="P30" s="58">
        <v>0</v>
      </c>
      <c r="Q30" s="160"/>
      <c r="R30" s="46">
        <f t="shared" si="4"/>
        <v>100</v>
      </c>
    </row>
    <row r="31" spans="1:18" ht="13.5" thickBot="1" x14ac:dyDescent="0.25">
      <c r="A31" s="49" t="s">
        <v>39</v>
      </c>
      <c r="B31" s="50">
        <f t="shared" ref="B31:P31" si="5">SUM(B28:B30)</f>
        <v>0</v>
      </c>
      <c r="C31" s="50">
        <f t="shared" si="5"/>
        <v>44</v>
      </c>
      <c r="D31" s="50">
        <f t="shared" si="5"/>
        <v>0</v>
      </c>
      <c r="E31" s="50">
        <f t="shared" si="5"/>
        <v>0</v>
      </c>
      <c r="F31" s="50">
        <f t="shared" si="5"/>
        <v>0</v>
      </c>
      <c r="G31" s="50">
        <f t="shared" si="5"/>
        <v>0</v>
      </c>
      <c r="H31" s="50">
        <f t="shared" si="5"/>
        <v>0</v>
      </c>
      <c r="I31" s="50">
        <f t="shared" si="5"/>
        <v>0</v>
      </c>
      <c r="J31" s="50">
        <f t="shared" si="5"/>
        <v>43</v>
      </c>
      <c r="K31" s="50">
        <f t="shared" si="5"/>
        <v>1</v>
      </c>
      <c r="L31" s="50">
        <f t="shared" si="5"/>
        <v>0</v>
      </c>
      <c r="M31" s="50">
        <f t="shared" si="5"/>
        <v>0</v>
      </c>
      <c r="N31" s="50">
        <f t="shared" si="5"/>
        <v>0</v>
      </c>
      <c r="O31" s="50">
        <f t="shared" si="5"/>
        <v>0</v>
      </c>
      <c r="P31" s="51">
        <f t="shared" si="5"/>
        <v>0</v>
      </c>
      <c r="Q31" s="53">
        <f>IF(B31=0,0,(H31+I31)/B31*100)</f>
        <v>0</v>
      </c>
      <c r="R31" s="53">
        <f t="shared" si="4"/>
        <v>100</v>
      </c>
    </row>
    <row r="32" spans="1:18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">
      <c r="A33" s="55" t="s">
        <v>38</v>
      </c>
      <c r="B33" s="56" t="s">
        <v>37</v>
      </c>
      <c r="C33" s="57" t="s">
        <v>62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55"/>
      <c r="B34" s="56"/>
      <c r="C34" s="57" t="s">
        <v>63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1:18" x14ac:dyDescent="0.2">
      <c r="C36" s="103" t="s">
        <v>64</v>
      </c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ht="12.75" customHeight="1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28:B30"/>
    <mergeCell ref="N28:N30"/>
    <mergeCell ref="Q28:Q30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8"/>
  <sheetViews>
    <sheetView zoomScaleSheetLayoutView="100" workbookViewId="0">
      <selection activeCell="J23" sqref="J23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74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53">
        <v>36</v>
      </c>
      <c r="C8" s="58">
        <v>7788</v>
      </c>
      <c r="D8" s="105"/>
      <c r="E8" s="58"/>
      <c r="F8" s="106"/>
      <c r="G8" s="59"/>
      <c r="H8" s="105">
        <v>3</v>
      </c>
      <c r="I8" s="106">
        <v>0</v>
      </c>
      <c r="J8" s="61">
        <v>7076</v>
      </c>
      <c r="K8" s="62">
        <v>321</v>
      </c>
      <c r="L8" s="106">
        <v>0</v>
      </c>
      <c r="M8" s="58">
        <v>0</v>
      </c>
      <c r="N8" s="110">
        <v>0</v>
      </c>
      <c r="O8" s="58">
        <v>0</v>
      </c>
      <c r="P8" s="58">
        <v>14</v>
      </c>
      <c r="Q8" s="46">
        <f>IF(B8=0,0,(H8+I8)/B8*100)</f>
        <v>8.3333333333333321</v>
      </c>
      <c r="R8" s="46">
        <f>IF(C8=0,0,(J8+K8)/C8*100)</f>
        <v>94.979455572675903</v>
      </c>
    </row>
    <row r="9" spans="1:18" ht="12" customHeight="1" x14ac:dyDescent="0.2">
      <c r="A9" s="47" t="s">
        <v>4</v>
      </c>
      <c r="B9" s="153">
        <v>164</v>
      </c>
      <c r="C9" s="58">
        <v>1642</v>
      </c>
      <c r="D9" s="105"/>
      <c r="E9" s="58"/>
      <c r="F9" s="106"/>
      <c r="G9" s="59"/>
      <c r="H9" s="107">
        <v>114</v>
      </c>
      <c r="I9" s="106">
        <v>0</v>
      </c>
      <c r="J9" s="60">
        <v>1600</v>
      </c>
      <c r="K9" s="59">
        <v>53</v>
      </c>
      <c r="L9" s="106">
        <v>1</v>
      </c>
      <c r="M9" s="58">
        <v>20</v>
      </c>
      <c r="N9" s="110">
        <v>1</v>
      </c>
      <c r="O9" s="58">
        <v>0</v>
      </c>
      <c r="P9" s="58">
        <v>33</v>
      </c>
      <c r="Q9" s="46">
        <f>IF(B9=0,0,(H9+I9)/B9*100)</f>
        <v>69.512195121951208</v>
      </c>
      <c r="R9" s="46">
        <f t="shared" ref="R9:R23" si="0">IF(C9=0,0,(J9+K9)/C9*100)</f>
        <v>100.66991473812423</v>
      </c>
    </row>
    <row r="10" spans="1:18" ht="12" customHeight="1" x14ac:dyDescent="0.2">
      <c r="A10" s="47" t="s">
        <v>5</v>
      </c>
      <c r="B10" s="153">
        <v>151</v>
      </c>
      <c r="C10" s="58">
        <v>0</v>
      </c>
      <c r="D10" s="105"/>
      <c r="E10" s="58"/>
      <c r="F10" s="105"/>
      <c r="G10" s="59"/>
      <c r="H10" s="107">
        <v>115</v>
      </c>
      <c r="I10" s="107">
        <v>2</v>
      </c>
      <c r="J10" s="61">
        <v>0</v>
      </c>
      <c r="K10" s="62">
        <v>0</v>
      </c>
      <c r="L10" s="105">
        <v>3</v>
      </c>
      <c r="M10" s="58">
        <v>0</v>
      </c>
      <c r="N10" s="90">
        <v>2</v>
      </c>
      <c r="O10" s="58">
        <v>0</v>
      </c>
      <c r="P10" s="58">
        <v>0</v>
      </c>
      <c r="Q10" s="46">
        <f>IF(B10=0,0,(H10+I10)/B10*100)</f>
        <v>77.483443708609272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215">
        <v>4</v>
      </c>
      <c r="C11" s="58">
        <v>79</v>
      </c>
      <c r="D11" s="105"/>
      <c r="E11" s="58"/>
      <c r="F11" s="108"/>
      <c r="G11" s="59"/>
      <c r="H11" s="107">
        <v>4</v>
      </c>
      <c r="I11" s="108">
        <v>0</v>
      </c>
      <c r="J11" s="61">
        <v>66</v>
      </c>
      <c r="K11" s="62">
        <v>12</v>
      </c>
      <c r="L11" s="106">
        <v>0</v>
      </c>
      <c r="M11" s="58">
        <v>0</v>
      </c>
      <c r="N11" s="207">
        <v>0</v>
      </c>
      <c r="O11" s="58">
        <v>0</v>
      </c>
      <c r="P11" s="58">
        <v>2</v>
      </c>
      <c r="Q11" s="159">
        <f>IF(B11=0,0,(H11+H12+H13+I11+I12+I13)/B11*100)</f>
        <v>100</v>
      </c>
      <c r="R11" s="46">
        <f t="shared" si="0"/>
        <v>98.734177215189874</v>
      </c>
    </row>
    <row r="12" spans="1:18" s="24" customFormat="1" ht="12" customHeight="1" x14ac:dyDescent="0.2">
      <c r="A12" s="45" t="s">
        <v>7</v>
      </c>
      <c r="B12" s="216"/>
      <c r="C12" s="58">
        <v>0</v>
      </c>
      <c r="D12" s="106"/>
      <c r="E12" s="58"/>
      <c r="F12" s="106"/>
      <c r="G12" s="59"/>
      <c r="H12" s="106">
        <v>0</v>
      </c>
      <c r="I12" s="106">
        <v>0</v>
      </c>
      <c r="J12" s="61">
        <v>0</v>
      </c>
      <c r="K12" s="62">
        <v>0</v>
      </c>
      <c r="L12" s="106">
        <v>0</v>
      </c>
      <c r="M12" s="58">
        <v>0</v>
      </c>
      <c r="N12" s="208"/>
      <c r="O12" s="58">
        <v>0</v>
      </c>
      <c r="P12" s="58">
        <v>0</v>
      </c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217"/>
      <c r="C13" s="58">
        <v>35</v>
      </c>
      <c r="D13" s="108"/>
      <c r="E13" s="58"/>
      <c r="F13" s="106"/>
      <c r="G13" s="59"/>
      <c r="H13" s="108">
        <v>0</v>
      </c>
      <c r="I13" s="106">
        <v>0</v>
      </c>
      <c r="J13" s="61">
        <v>21</v>
      </c>
      <c r="K13" s="62">
        <v>14</v>
      </c>
      <c r="L13" s="106">
        <v>0</v>
      </c>
      <c r="M13" s="58">
        <v>0</v>
      </c>
      <c r="N13" s="209"/>
      <c r="O13" s="58">
        <v>0</v>
      </c>
      <c r="P13" s="58">
        <v>9</v>
      </c>
      <c r="Q13" s="170"/>
      <c r="R13" s="46">
        <f t="shared" si="0"/>
        <v>100</v>
      </c>
    </row>
    <row r="14" spans="1:18" s="24" customFormat="1" ht="12" customHeight="1" x14ac:dyDescent="0.2">
      <c r="A14" s="45" t="s">
        <v>9</v>
      </c>
      <c r="B14" s="213">
        <v>40</v>
      </c>
      <c r="C14" s="58">
        <v>394</v>
      </c>
      <c r="D14" s="106"/>
      <c r="E14" s="58"/>
      <c r="F14" s="106"/>
      <c r="G14" s="59"/>
      <c r="H14" s="106">
        <v>0</v>
      </c>
      <c r="I14" s="106">
        <v>0</v>
      </c>
      <c r="J14" s="61">
        <v>306</v>
      </c>
      <c r="K14" s="62">
        <v>76</v>
      </c>
      <c r="L14" s="106">
        <v>0</v>
      </c>
      <c r="M14" s="58">
        <v>0</v>
      </c>
      <c r="N14" s="213">
        <v>5</v>
      </c>
      <c r="O14" s="58">
        <v>0</v>
      </c>
      <c r="P14" s="58">
        <v>4</v>
      </c>
      <c r="Q14" s="159">
        <f>IF(B14=0,0,(H14+H15+H16+H17+H18+H19+H20+I14+I15+I16+I17+I18+I19+I20)/B14*100)</f>
        <v>57.499999999999993</v>
      </c>
      <c r="R14" s="46">
        <f t="shared" si="0"/>
        <v>96.954314720812178</v>
      </c>
    </row>
    <row r="15" spans="1:18" s="24" customFormat="1" ht="12" customHeight="1" x14ac:dyDescent="0.2">
      <c r="A15" s="45" t="s">
        <v>10</v>
      </c>
      <c r="B15" s="214"/>
      <c r="C15" s="58">
        <v>110</v>
      </c>
      <c r="D15" s="106"/>
      <c r="E15" s="58"/>
      <c r="F15" s="106"/>
      <c r="G15" s="59"/>
      <c r="H15" s="106">
        <v>3</v>
      </c>
      <c r="I15" s="106">
        <v>0</v>
      </c>
      <c r="J15" s="61">
        <v>100</v>
      </c>
      <c r="K15" s="62">
        <v>8</v>
      </c>
      <c r="L15" s="106">
        <v>0</v>
      </c>
      <c r="M15" s="58">
        <v>0</v>
      </c>
      <c r="N15" s="214"/>
      <c r="O15" s="58">
        <v>0</v>
      </c>
      <c r="P15" s="58">
        <v>8</v>
      </c>
      <c r="Q15" s="160"/>
      <c r="R15" s="46">
        <f t="shared" si="0"/>
        <v>98.181818181818187</v>
      </c>
    </row>
    <row r="16" spans="1:18" s="24" customFormat="1" ht="12" customHeight="1" x14ac:dyDescent="0.2">
      <c r="A16" s="45" t="s">
        <v>11</v>
      </c>
      <c r="B16" s="214"/>
      <c r="C16" s="58">
        <v>338</v>
      </c>
      <c r="D16" s="109"/>
      <c r="E16" s="58"/>
      <c r="F16" s="106"/>
      <c r="G16" s="59"/>
      <c r="H16" s="109">
        <v>20</v>
      </c>
      <c r="I16" s="106">
        <v>0</v>
      </c>
      <c r="J16" s="61">
        <v>292</v>
      </c>
      <c r="K16" s="62">
        <v>36</v>
      </c>
      <c r="L16" s="106">
        <v>0</v>
      </c>
      <c r="M16" s="58">
        <v>0</v>
      </c>
      <c r="N16" s="214"/>
      <c r="O16" s="58">
        <v>0</v>
      </c>
      <c r="P16" s="58">
        <v>6</v>
      </c>
      <c r="Q16" s="160"/>
      <c r="R16" s="46">
        <f t="shared" si="0"/>
        <v>97.041420118343197</v>
      </c>
    </row>
    <row r="17" spans="1:18" s="24" customFormat="1" ht="12" customHeight="1" x14ac:dyDescent="0.2">
      <c r="A17" s="45" t="s">
        <v>12</v>
      </c>
      <c r="B17" s="214"/>
      <c r="C17" s="58">
        <v>162</v>
      </c>
      <c r="D17" s="106"/>
      <c r="E17" s="58"/>
      <c r="F17" s="106"/>
      <c r="G17" s="59"/>
      <c r="H17" s="106">
        <v>0</v>
      </c>
      <c r="I17" s="106">
        <v>0</v>
      </c>
      <c r="J17" s="61">
        <v>135</v>
      </c>
      <c r="K17" s="62">
        <v>14</v>
      </c>
      <c r="L17" s="106">
        <v>0</v>
      </c>
      <c r="M17" s="58">
        <v>0</v>
      </c>
      <c r="N17" s="214"/>
      <c r="O17" s="58">
        <v>0</v>
      </c>
      <c r="P17" s="58">
        <v>0</v>
      </c>
      <c r="Q17" s="160"/>
      <c r="R17" s="46">
        <f t="shared" si="0"/>
        <v>91.975308641975303</v>
      </c>
    </row>
    <row r="18" spans="1:18" s="24" customFormat="1" ht="12" customHeight="1" x14ac:dyDescent="0.2">
      <c r="A18" s="45" t="s">
        <v>13</v>
      </c>
      <c r="B18" s="214"/>
      <c r="C18" s="58">
        <v>31</v>
      </c>
      <c r="D18" s="106"/>
      <c r="E18" s="58"/>
      <c r="F18" s="106"/>
      <c r="G18" s="59"/>
      <c r="H18" s="106">
        <v>0</v>
      </c>
      <c r="I18" s="106">
        <v>0</v>
      </c>
      <c r="J18" s="61">
        <v>21</v>
      </c>
      <c r="K18" s="62">
        <v>8</v>
      </c>
      <c r="L18" s="106">
        <v>0</v>
      </c>
      <c r="M18" s="58">
        <v>0</v>
      </c>
      <c r="N18" s="214"/>
      <c r="O18" s="58">
        <v>0</v>
      </c>
      <c r="P18" s="58">
        <v>0</v>
      </c>
      <c r="Q18" s="160"/>
      <c r="R18" s="46">
        <f t="shared" si="0"/>
        <v>93.548387096774192</v>
      </c>
    </row>
    <row r="19" spans="1:18" s="24" customFormat="1" ht="12" customHeight="1" x14ac:dyDescent="0.2">
      <c r="A19" s="45" t="s">
        <v>14</v>
      </c>
      <c r="B19" s="214"/>
      <c r="C19" s="58">
        <v>40</v>
      </c>
      <c r="D19" s="106"/>
      <c r="E19" s="58"/>
      <c r="F19" s="106"/>
      <c r="G19" s="59"/>
      <c r="H19" s="106">
        <v>0</v>
      </c>
      <c r="I19" s="106">
        <v>0</v>
      </c>
      <c r="J19" s="61">
        <v>20</v>
      </c>
      <c r="K19" s="62">
        <v>0</v>
      </c>
      <c r="L19" s="106">
        <v>0</v>
      </c>
      <c r="M19" s="58">
        <v>0</v>
      </c>
      <c r="N19" s="214"/>
      <c r="O19" s="58">
        <v>0</v>
      </c>
      <c r="P19" s="58">
        <v>0</v>
      </c>
      <c r="Q19" s="160"/>
      <c r="R19" s="46">
        <f t="shared" si="0"/>
        <v>50</v>
      </c>
    </row>
    <row r="20" spans="1:18" s="24" customFormat="1" ht="12" customHeight="1" x14ac:dyDescent="0.2">
      <c r="A20" s="45" t="s">
        <v>15</v>
      </c>
      <c r="B20" s="218"/>
      <c r="C20" s="58">
        <v>3</v>
      </c>
      <c r="D20" s="106"/>
      <c r="E20" s="58"/>
      <c r="F20" s="106"/>
      <c r="G20" s="59"/>
      <c r="H20" s="106">
        <v>0</v>
      </c>
      <c r="I20" s="106">
        <v>0</v>
      </c>
      <c r="J20" s="61">
        <v>0</v>
      </c>
      <c r="K20" s="62">
        <v>3</v>
      </c>
      <c r="L20" s="106">
        <v>0</v>
      </c>
      <c r="M20" s="58">
        <v>0</v>
      </c>
      <c r="N20" s="218"/>
      <c r="O20" s="58">
        <v>0</v>
      </c>
      <c r="P20" s="58">
        <v>0</v>
      </c>
      <c r="Q20" s="170"/>
      <c r="R20" s="46">
        <f t="shared" si="0"/>
        <v>100</v>
      </c>
    </row>
    <row r="21" spans="1:18" s="24" customFormat="1" ht="12" customHeight="1" x14ac:dyDescent="0.2">
      <c r="A21" s="45" t="s">
        <v>16</v>
      </c>
      <c r="B21" s="213">
        <v>16</v>
      </c>
      <c r="C21" s="58">
        <v>35</v>
      </c>
      <c r="D21" s="106"/>
      <c r="E21" s="58"/>
      <c r="F21" s="106"/>
      <c r="G21" s="59"/>
      <c r="H21" s="106">
        <v>0</v>
      </c>
      <c r="I21" s="106">
        <v>0</v>
      </c>
      <c r="J21" s="61">
        <v>21</v>
      </c>
      <c r="K21" s="62">
        <v>7</v>
      </c>
      <c r="L21" s="106">
        <v>0</v>
      </c>
      <c r="M21" s="58">
        <v>0</v>
      </c>
      <c r="N21" s="199">
        <v>0</v>
      </c>
      <c r="O21" s="58">
        <v>0</v>
      </c>
      <c r="P21" s="58">
        <v>4</v>
      </c>
      <c r="Q21" s="159">
        <f>IF(B21=0,0,(H21+H22+I21+I22)/B21*100)</f>
        <v>81.25</v>
      </c>
      <c r="R21" s="46">
        <f t="shared" si="0"/>
        <v>80</v>
      </c>
    </row>
    <row r="22" spans="1:18" s="24" customFormat="1" ht="12" customHeight="1" thickBot="1" x14ac:dyDescent="0.25">
      <c r="A22" s="45" t="s">
        <v>19</v>
      </c>
      <c r="B22" s="214"/>
      <c r="C22" s="58">
        <v>149</v>
      </c>
      <c r="D22" s="109"/>
      <c r="E22" s="58"/>
      <c r="F22" s="106"/>
      <c r="G22" s="59"/>
      <c r="H22" s="109">
        <v>13</v>
      </c>
      <c r="I22" s="106">
        <v>0</v>
      </c>
      <c r="J22" s="61">
        <v>98</v>
      </c>
      <c r="K22" s="62">
        <v>28</v>
      </c>
      <c r="L22" s="106">
        <v>0</v>
      </c>
      <c r="M22" s="58">
        <v>2</v>
      </c>
      <c r="N22" s="200"/>
      <c r="O22" s="58">
        <v>0</v>
      </c>
      <c r="P22" s="58">
        <v>9</v>
      </c>
      <c r="Q22" s="160"/>
      <c r="R22" s="46">
        <f t="shared" si="0"/>
        <v>84.56375838926175</v>
      </c>
    </row>
    <row r="23" spans="1:18" ht="13.5" thickBot="1" x14ac:dyDescent="0.25">
      <c r="A23" s="49" t="s">
        <v>39</v>
      </c>
      <c r="B23" s="50">
        <f>SUM(B8:B22)</f>
        <v>411</v>
      </c>
      <c r="C23" s="50">
        <f>SUM(C8:C22)</f>
        <v>10806</v>
      </c>
      <c r="D23" s="50"/>
      <c r="E23" s="50"/>
      <c r="F23" s="50"/>
      <c r="G23" s="50"/>
      <c r="H23" s="50">
        <f t="shared" ref="H23:P23" si="1">SUM(H8:H22)</f>
        <v>272</v>
      </c>
      <c r="I23" s="50">
        <f t="shared" si="1"/>
        <v>2</v>
      </c>
      <c r="J23" s="50">
        <f t="shared" si="1"/>
        <v>9756</v>
      </c>
      <c r="K23" s="50">
        <f t="shared" si="1"/>
        <v>580</v>
      </c>
      <c r="L23" s="50">
        <f t="shared" si="1"/>
        <v>4</v>
      </c>
      <c r="M23" s="50">
        <f t="shared" si="1"/>
        <v>22</v>
      </c>
      <c r="N23" s="50">
        <f t="shared" si="1"/>
        <v>8</v>
      </c>
      <c r="O23" s="50">
        <f t="shared" si="1"/>
        <v>0</v>
      </c>
      <c r="P23" s="51">
        <f t="shared" si="1"/>
        <v>89</v>
      </c>
      <c r="Q23" s="52">
        <f>IF(B23=0,0,(H23+I23)/B23*100)</f>
        <v>66.666666666666657</v>
      </c>
      <c r="R23" s="53">
        <f t="shared" si="0"/>
        <v>95.650564501203036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2">A6</f>
        <v>Produk</v>
      </c>
      <c r="B26" s="39" t="str">
        <f t="shared" si="2"/>
        <v>Kaunter</v>
      </c>
      <c r="C26" s="39" t="str">
        <f t="shared" si="2"/>
        <v>Online</v>
      </c>
      <c r="D26" s="39" t="str">
        <f t="shared" si="2"/>
        <v>Kaunter</v>
      </c>
      <c r="E26" s="39" t="str">
        <f t="shared" si="2"/>
        <v>Online</v>
      </c>
      <c r="F26" s="39" t="str">
        <f t="shared" si="2"/>
        <v>Kaunter</v>
      </c>
      <c r="G26" s="39" t="str">
        <f t="shared" si="2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3">L6</f>
        <v>Kaunter</v>
      </c>
      <c r="M26" s="39" t="str">
        <f t="shared" si="3"/>
        <v>Online</v>
      </c>
      <c r="N26" s="39" t="str">
        <f t="shared" si="3"/>
        <v>Bil.</v>
      </c>
      <c r="O26" s="39" t="str">
        <f t="shared" si="3"/>
        <v>Kaunter</v>
      </c>
      <c r="P26" s="39" t="str">
        <f t="shared" si="3"/>
        <v>Online</v>
      </c>
      <c r="Q26" s="40" t="str">
        <f t="shared" si="3"/>
        <v>Kaunter</v>
      </c>
      <c r="R26" s="41" t="str">
        <f t="shared" si="3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56">
        <v>0</v>
      </c>
      <c r="C28" s="58">
        <v>0</v>
      </c>
      <c r="D28" s="58">
        <v>0</v>
      </c>
      <c r="E28" s="58">
        <v>0</v>
      </c>
      <c r="F28" s="59">
        <v>0</v>
      </c>
      <c r="G28" s="59">
        <v>0</v>
      </c>
      <c r="H28" s="60">
        <v>0</v>
      </c>
      <c r="I28" s="59">
        <v>0</v>
      </c>
      <c r="J28" s="60">
        <v>0</v>
      </c>
      <c r="K28" s="59">
        <v>0</v>
      </c>
      <c r="L28" s="58">
        <v>0</v>
      </c>
      <c r="M28" s="58">
        <v>0</v>
      </c>
      <c r="N28" s="156">
        <v>0</v>
      </c>
      <c r="O28" s="58">
        <v>0</v>
      </c>
      <c r="P28" s="58">
        <v>0</v>
      </c>
      <c r="Q28" s="159">
        <f>IF(B28=0,0,(H28+H29+#REF!+#REF!+#REF!+H30+#REF!+I28+I29+#REF!+#REF!+#REF!+I30+#REF!)/B28*100)</f>
        <v>0</v>
      </c>
      <c r="R28" s="46">
        <f>IF(C28=0,0,(J28+K28)/C28*100)</f>
        <v>0</v>
      </c>
    </row>
    <row r="29" spans="1:18" ht="12" customHeight="1" x14ac:dyDescent="0.2">
      <c r="A29" s="45" t="s">
        <v>25</v>
      </c>
      <c r="B29" s="157"/>
      <c r="C29" s="58">
        <v>42</v>
      </c>
      <c r="D29" s="58">
        <v>0</v>
      </c>
      <c r="E29" s="58">
        <v>100</v>
      </c>
      <c r="F29" s="59">
        <v>0</v>
      </c>
      <c r="G29" s="59">
        <v>3</v>
      </c>
      <c r="H29" s="60">
        <v>0</v>
      </c>
      <c r="I29" s="59">
        <v>0</v>
      </c>
      <c r="J29" s="60">
        <v>42</v>
      </c>
      <c r="K29" s="59">
        <v>0</v>
      </c>
      <c r="L29" s="58">
        <v>0</v>
      </c>
      <c r="M29" s="58">
        <v>0</v>
      </c>
      <c r="N29" s="157"/>
      <c r="O29" s="58">
        <v>0</v>
      </c>
      <c r="P29" s="58">
        <v>0</v>
      </c>
      <c r="Q29" s="160"/>
      <c r="R29" s="46">
        <f t="shared" ref="R29:R31" si="4">IF(C29=0,0,(J29+K29)/C29*100)</f>
        <v>100</v>
      </c>
    </row>
    <row r="30" spans="1:18" ht="12" customHeight="1" thickBot="1" x14ac:dyDescent="0.25">
      <c r="A30" s="45" t="s">
        <v>26</v>
      </c>
      <c r="B30" s="157"/>
      <c r="C30" s="58">
        <v>2</v>
      </c>
      <c r="D30" s="58">
        <v>0</v>
      </c>
      <c r="E30" s="58">
        <v>12</v>
      </c>
      <c r="F30" s="59">
        <v>0</v>
      </c>
      <c r="G30" s="59">
        <v>4</v>
      </c>
      <c r="H30" s="60">
        <v>0</v>
      </c>
      <c r="I30" s="59">
        <v>0</v>
      </c>
      <c r="J30" s="60">
        <v>1</v>
      </c>
      <c r="K30" s="59">
        <v>1</v>
      </c>
      <c r="L30" s="58">
        <v>0</v>
      </c>
      <c r="M30" s="58">
        <v>0</v>
      </c>
      <c r="N30" s="157"/>
      <c r="O30" s="58">
        <v>0</v>
      </c>
      <c r="P30" s="58">
        <v>0</v>
      </c>
      <c r="Q30" s="160"/>
      <c r="R30" s="46">
        <f t="shared" si="4"/>
        <v>100</v>
      </c>
    </row>
    <row r="31" spans="1:18" ht="13.5" thickBot="1" x14ac:dyDescent="0.25">
      <c r="A31" s="49" t="s">
        <v>39</v>
      </c>
      <c r="B31" s="50">
        <f t="shared" ref="B31:P31" si="5">SUM(B28:B30)</f>
        <v>0</v>
      </c>
      <c r="C31" s="50">
        <f t="shared" si="5"/>
        <v>44</v>
      </c>
      <c r="D31" s="50">
        <f t="shared" si="5"/>
        <v>0</v>
      </c>
      <c r="E31" s="50">
        <f t="shared" si="5"/>
        <v>112</v>
      </c>
      <c r="F31" s="50">
        <f t="shared" si="5"/>
        <v>0</v>
      </c>
      <c r="G31" s="50">
        <f t="shared" si="5"/>
        <v>7</v>
      </c>
      <c r="H31" s="50">
        <f t="shared" si="5"/>
        <v>0</v>
      </c>
      <c r="I31" s="50">
        <f t="shared" si="5"/>
        <v>0</v>
      </c>
      <c r="J31" s="50">
        <f t="shared" si="5"/>
        <v>43</v>
      </c>
      <c r="K31" s="50">
        <f t="shared" si="5"/>
        <v>1</v>
      </c>
      <c r="L31" s="50">
        <f t="shared" si="5"/>
        <v>0</v>
      </c>
      <c r="M31" s="50">
        <f t="shared" si="5"/>
        <v>0</v>
      </c>
      <c r="N31" s="50">
        <f t="shared" si="5"/>
        <v>0</v>
      </c>
      <c r="O31" s="50">
        <f t="shared" si="5"/>
        <v>0</v>
      </c>
      <c r="P31" s="51">
        <f t="shared" si="5"/>
        <v>0</v>
      </c>
      <c r="Q31" s="53">
        <f>IF(B31=0,0,(H31+I31)/B31*100)</f>
        <v>0</v>
      </c>
      <c r="R31" s="53">
        <f t="shared" si="4"/>
        <v>100</v>
      </c>
    </row>
    <row r="32" spans="1:18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">
      <c r="A33" s="55" t="s">
        <v>38</v>
      </c>
      <c r="B33" s="56" t="s">
        <v>37</v>
      </c>
      <c r="C33" s="57" t="s">
        <v>62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55"/>
      <c r="B34" s="56"/>
      <c r="C34" s="57" t="s">
        <v>63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1:18" x14ac:dyDescent="0.2">
      <c r="C36" s="103" t="s">
        <v>64</v>
      </c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ht="12.75" customHeight="1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</sheetData>
  <sheetProtection selectLockedCells="1"/>
  <mergeCells count="28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28:B30"/>
    <mergeCell ref="N28:N30"/>
    <mergeCell ref="Q28:Q30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9"/>
  <sheetViews>
    <sheetView zoomScaleSheetLayoutView="100" workbookViewId="0">
      <selection activeCell="J9" sqref="J9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75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54">
        <f>[1]OKT!B8</f>
        <v>3</v>
      </c>
      <c r="C8" s="58">
        <v>5154</v>
      </c>
      <c r="D8" s="111">
        <v>5</v>
      </c>
      <c r="E8" s="58">
        <v>7440</v>
      </c>
      <c r="F8" s="59">
        <v>0</v>
      </c>
      <c r="G8" s="59">
        <v>313</v>
      </c>
      <c r="H8" s="105">
        <v>1</v>
      </c>
      <c r="I8" s="106">
        <v>0</v>
      </c>
      <c r="J8" s="61">
        <v>4399</v>
      </c>
      <c r="K8" s="62">
        <v>217</v>
      </c>
      <c r="L8" s="113">
        <v>0</v>
      </c>
      <c r="M8" s="58">
        <v>0</v>
      </c>
      <c r="N8" s="110">
        <v>1</v>
      </c>
      <c r="O8" s="58">
        <v>0</v>
      </c>
      <c r="P8" s="58">
        <v>40</v>
      </c>
      <c r="Q8" s="46">
        <f>IF(B8=0,0,(H8+I8)/B8*100)</f>
        <v>33.333333333333329</v>
      </c>
      <c r="R8" s="46">
        <f>IF(C8=0,0,(J8+K8)/C8*100)</f>
        <v>89.561505626697709</v>
      </c>
    </row>
    <row r="9" spans="1:18" ht="12" customHeight="1" x14ac:dyDescent="0.2">
      <c r="A9" s="47" t="s">
        <v>4</v>
      </c>
      <c r="B9" s="154">
        <f>[1]OKT!B9</f>
        <v>125</v>
      </c>
      <c r="C9" s="58">
        <v>1834</v>
      </c>
      <c r="D9" s="111">
        <v>76</v>
      </c>
      <c r="E9" s="58">
        <v>3085</v>
      </c>
      <c r="F9" s="59">
        <v>0</v>
      </c>
      <c r="G9" s="59">
        <v>315</v>
      </c>
      <c r="H9" s="107">
        <v>114</v>
      </c>
      <c r="I9" s="106">
        <v>1</v>
      </c>
      <c r="J9" s="60">
        <v>1799</v>
      </c>
      <c r="K9" s="59">
        <v>146</v>
      </c>
      <c r="L9" s="113">
        <v>0</v>
      </c>
      <c r="M9" s="58">
        <v>0</v>
      </c>
      <c r="N9" s="115">
        <v>0</v>
      </c>
      <c r="O9" s="58">
        <v>0</v>
      </c>
      <c r="P9" s="58">
        <v>16</v>
      </c>
      <c r="Q9" s="46">
        <f>IF(B9=0,0,(H9+I9)/B9*100)</f>
        <v>92</v>
      </c>
      <c r="R9" s="46">
        <f t="shared" ref="R9:R23" si="0">IF(C9=0,0,(J9+K9)/C9*100)</f>
        <v>106.05234460196293</v>
      </c>
    </row>
    <row r="10" spans="1:18" ht="12" customHeight="1" x14ac:dyDescent="0.2">
      <c r="A10" s="47" t="s">
        <v>5</v>
      </c>
      <c r="B10" s="154">
        <f>[1]OKT!B10</f>
        <v>95</v>
      </c>
      <c r="C10" s="58">
        <v>0</v>
      </c>
      <c r="D10" s="111">
        <v>71</v>
      </c>
      <c r="E10" s="58">
        <v>0</v>
      </c>
      <c r="F10" s="59">
        <v>0</v>
      </c>
      <c r="G10" s="59">
        <v>0</v>
      </c>
      <c r="H10" s="107">
        <v>65</v>
      </c>
      <c r="I10" s="107">
        <v>2</v>
      </c>
      <c r="J10" s="61">
        <v>0</v>
      </c>
      <c r="K10" s="62">
        <v>0</v>
      </c>
      <c r="L10" s="113">
        <v>4</v>
      </c>
      <c r="M10" s="58">
        <v>0</v>
      </c>
      <c r="N10" s="90">
        <v>5</v>
      </c>
      <c r="O10" s="58">
        <v>0</v>
      </c>
      <c r="P10" s="58">
        <v>0</v>
      </c>
      <c r="Q10" s="46">
        <f>IF(B10=0,0,(H10+I10)/B10*100)</f>
        <v>70.526315789473685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215">
        <f>[1]OKT!B11</f>
        <v>2</v>
      </c>
      <c r="C11" s="58">
        <v>111</v>
      </c>
      <c r="D11" s="111">
        <v>38</v>
      </c>
      <c r="E11" s="58">
        <v>151</v>
      </c>
      <c r="F11" s="59">
        <v>0</v>
      </c>
      <c r="G11" s="59">
        <v>79</v>
      </c>
      <c r="H11" s="107">
        <v>2</v>
      </c>
      <c r="I11" s="108">
        <v>0</v>
      </c>
      <c r="J11" s="61">
        <v>79</v>
      </c>
      <c r="K11" s="62">
        <v>25</v>
      </c>
      <c r="L11" s="113">
        <v>0</v>
      </c>
      <c r="M11" s="58">
        <v>0</v>
      </c>
      <c r="N11" s="207">
        <v>0</v>
      </c>
      <c r="O11" s="58">
        <v>0</v>
      </c>
      <c r="P11" s="58">
        <v>2</v>
      </c>
      <c r="Q11" s="159">
        <f>IF(B11=0,0,(H11+H12+H13+I11+I12+I13)/B11*100)</f>
        <v>100</v>
      </c>
      <c r="R11" s="46">
        <f t="shared" si="0"/>
        <v>93.693693693693689</v>
      </c>
    </row>
    <row r="12" spans="1:18" s="24" customFormat="1" ht="12" customHeight="1" x14ac:dyDescent="0.2">
      <c r="A12" s="45" t="s">
        <v>7</v>
      </c>
      <c r="B12" s="216"/>
      <c r="C12" s="58">
        <v>0</v>
      </c>
      <c r="D12" s="113">
        <v>0</v>
      </c>
      <c r="E12" s="58">
        <v>0</v>
      </c>
      <c r="F12" s="59">
        <v>0</v>
      </c>
      <c r="G12" s="59">
        <v>0</v>
      </c>
      <c r="H12" s="106">
        <v>0</v>
      </c>
      <c r="I12" s="106">
        <v>0</v>
      </c>
      <c r="J12" s="61">
        <v>0</v>
      </c>
      <c r="K12" s="62">
        <v>0</v>
      </c>
      <c r="L12" s="113">
        <v>0</v>
      </c>
      <c r="M12" s="58">
        <v>0</v>
      </c>
      <c r="N12" s="208"/>
      <c r="O12" s="58">
        <v>0</v>
      </c>
      <c r="P12" s="58">
        <v>0</v>
      </c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217"/>
      <c r="C13" s="58">
        <v>27</v>
      </c>
      <c r="D13" s="113">
        <v>0</v>
      </c>
      <c r="E13" s="58">
        <v>9</v>
      </c>
      <c r="F13" s="59">
        <v>0</v>
      </c>
      <c r="G13" s="59">
        <v>12</v>
      </c>
      <c r="H13" s="108">
        <v>0</v>
      </c>
      <c r="I13" s="106">
        <v>0</v>
      </c>
      <c r="J13" s="61">
        <v>18</v>
      </c>
      <c r="K13" s="62">
        <v>3</v>
      </c>
      <c r="L13" s="113">
        <v>0</v>
      </c>
      <c r="M13" s="58">
        <v>0</v>
      </c>
      <c r="N13" s="209"/>
      <c r="O13" s="58">
        <v>0</v>
      </c>
      <c r="P13" s="58">
        <v>0</v>
      </c>
      <c r="Q13" s="170"/>
      <c r="R13" s="46">
        <f t="shared" si="0"/>
        <v>77.777777777777786</v>
      </c>
    </row>
    <row r="14" spans="1:18" s="24" customFormat="1" ht="12" customHeight="1" x14ac:dyDescent="0.2">
      <c r="A14" s="45" t="s">
        <v>9</v>
      </c>
      <c r="B14" s="213">
        <f>[1]OKT!B14</f>
        <v>13</v>
      </c>
      <c r="C14" s="58">
        <v>188</v>
      </c>
      <c r="D14" s="112">
        <v>4</v>
      </c>
      <c r="E14" s="58">
        <v>826</v>
      </c>
      <c r="F14" s="59">
        <v>0</v>
      </c>
      <c r="G14" s="59">
        <v>267</v>
      </c>
      <c r="H14" s="106">
        <v>0</v>
      </c>
      <c r="I14" s="106">
        <v>0</v>
      </c>
      <c r="J14" s="61">
        <v>103</v>
      </c>
      <c r="K14" s="62">
        <v>31</v>
      </c>
      <c r="L14" s="113">
        <v>0</v>
      </c>
      <c r="M14" s="58">
        <v>0</v>
      </c>
      <c r="N14" s="213">
        <v>16</v>
      </c>
      <c r="O14" s="58">
        <v>0</v>
      </c>
      <c r="P14" s="58">
        <v>0</v>
      </c>
      <c r="Q14" s="159">
        <f>IF(B14=0,0,(H14+H15+H16+H17+H18+H19+H20+I14+I15+I16+I17+I18+I19+I20)/B14*100)</f>
        <v>92.307692307692307</v>
      </c>
      <c r="R14" s="46">
        <f t="shared" si="0"/>
        <v>71.276595744680847</v>
      </c>
    </row>
    <row r="15" spans="1:18" s="24" customFormat="1" ht="12" customHeight="1" x14ac:dyDescent="0.2">
      <c r="A15" s="45" t="s">
        <v>10</v>
      </c>
      <c r="B15" s="214"/>
      <c r="C15" s="58">
        <v>157</v>
      </c>
      <c r="D15" s="113">
        <v>0</v>
      </c>
      <c r="E15" s="58">
        <v>297</v>
      </c>
      <c r="F15" s="59">
        <v>0</v>
      </c>
      <c r="G15" s="59">
        <v>43</v>
      </c>
      <c r="H15" s="106">
        <v>7</v>
      </c>
      <c r="I15" s="106">
        <v>0</v>
      </c>
      <c r="J15" s="61">
        <v>53</v>
      </c>
      <c r="K15" s="62">
        <v>21</v>
      </c>
      <c r="L15" s="113">
        <v>0</v>
      </c>
      <c r="M15" s="58">
        <v>0</v>
      </c>
      <c r="N15" s="214"/>
      <c r="O15" s="58">
        <v>0</v>
      </c>
      <c r="P15" s="58">
        <v>19</v>
      </c>
      <c r="Q15" s="160"/>
      <c r="R15" s="46">
        <f t="shared" si="0"/>
        <v>47.133757961783438</v>
      </c>
    </row>
    <row r="16" spans="1:18" s="24" customFormat="1" ht="12" customHeight="1" x14ac:dyDescent="0.2">
      <c r="A16" s="45" t="s">
        <v>11</v>
      </c>
      <c r="B16" s="214"/>
      <c r="C16" s="58">
        <v>365</v>
      </c>
      <c r="D16" s="116">
        <v>17</v>
      </c>
      <c r="E16" s="58">
        <v>900</v>
      </c>
      <c r="F16" s="59">
        <v>0</v>
      </c>
      <c r="G16" s="59">
        <v>352</v>
      </c>
      <c r="H16" s="109">
        <v>0</v>
      </c>
      <c r="I16" s="106">
        <v>5</v>
      </c>
      <c r="J16" s="61">
        <v>195</v>
      </c>
      <c r="K16" s="62">
        <v>112</v>
      </c>
      <c r="L16" s="113">
        <v>0</v>
      </c>
      <c r="M16" s="58">
        <v>0</v>
      </c>
      <c r="N16" s="214"/>
      <c r="O16" s="58">
        <v>0</v>
      </c>
      <c r="P16" s="58">
        <v>8</v>
      </c>
      <c r="Q16" s="160"/>
      <c r="R16" s="46">
        <f t="shared" si="0"/>
        <v>84.109589041095887</v>
      </c>
    </row>
    <row r="17" spans="1:18" s="24" customFormat="1" ht="12" customHeight="1" x14ac:dyDescent="0.2">
      <c r="A17" s="45" t="s">
        <v>12</v>
      </c>
      <c r="B17" s="214"/>
      <c r="C17" s="58">
        <v>145</v>
      </c>
      <c r="D17" s="112">
        <v>6</v>
      </c>
      <c r="E17" s="58">
        <v>468</v>
      </c>
      <c r="F17" s="59">
        <v>0</v>
      </c>
      <c r="G17" s="59">
        <v>153</v>
      </c>
      <c r="H17" s="106">
        <v>0</v>
      </c>
      <c r="I17" s="106">
        <v>0</v>
      </c>
      <c r="J17" s="61">
        <v>59</v>
      </c>
      <c r="K17" s="62">
        <v>16</v>
      </c>
      <c r="L17" s="113">
        <v>0</v>
      </c>
      <c r="M17" s="58">
        <v>0</v>
      </c>
      <c r="N17" s="214"/>
      <c r="O17" s="58">
        <v>0</v>
      </c>
      <c r="P17" s="58">
        <v>15</v>
      </c>
      <c r="Q17" s="160"/>
      <c r="R17" s="46">
        <f t="shared" si="0"/>
        <v>51.724137931034484</v>
      </c>
    </row>
    <row r="18" spans="1:18" s="24" customFormat="1" ht="12" customHeight="1" x14ac:dyDescent="0.2">
      <c r="A18" s="45" t="s">
        <v>13</v>
      </c>
      <c r="B18" s="214"/>
      <c r="C18" s="58">
        <v>27</v>
      </c>
      <c r="D18" s="113">
        <v>0</v>
      </c>
      <c r="E18" s="58">
        <v>46</v>
      </c>
      <c r="F18" s="59">
        <v>0</v>
      </c>
      <c r="G18" s="59">
        <v>18</v>
      </c>
      <c r="H18" s="106">
        <v>0</v>
      </c>
      <c r="I18" s="106">
        <v>0</v>
      </c>
      <c r="J18" s="61">
        <v>12</v>
      </c>
      <c r="K18" s="62">
        <v>11</v>
      </c>
      <c r="L18" s="113">
        <v>0</v>
      </c>
      <c r="M18" s="58">
        <v>0</v>
      </c>
      <c r="N18" s="214"/>
      <c r="O18" s="58">
        <v>0</v>
      </c>
      <c r="P18" s="58">
        <v>0</v>
      </c>
      <c r="Q18" s="160"/>
      <c r="R18" s="46">
        <f t="shared" si="0"/>
        <v>85.18518518518519</v>
      </c>
    </row>
    <row r="19" spans="1:18" s="24" customFormat="1" ht="12" customHeight="1" x14ac:dyDescent="0.2">
      <c r="A19" s="45" t="s">
        <v>14</v>
      </c>
      <c r="B19" s="214"/>
      <c r="C19" s="58">
        <v>29</v>
      </c>
      <c r="D19" s="113">
        <v>0</v>
      </c>
      <c r="E19" s="58">
        <v>48</v>
      </c>
      <c r="F19" s="59">
        <v>0</v>
      </c>
      <c r="G19" s="59">
        <v>44</v>
      </c>
      <c r="H19" s="106">
        <v>0</v>
      </c>
      <c r="I19" s="106">
        <v>0</v>
      </c>
      <c r="J19" s="61">
        <v>14</v>
      </c>
      <c r="K19" s="62">
        <v>4</v>
      </c>
      <c r="L19" s="113">
        <v>0</v>
      </c>
      <c r="M19" s="58">
        <v>0</v>
      </c>
      <c r="N19" s="214"/>
      <c r="O19" s="58">
        <v>0</v>
      </c>
      <c r="P19" s="58">
        <v>1</v>
      </c>
      <c r="Q19" s="160"/>
      <c r="R19" s="46">
        <f t="shared" si="0"/>
        <v>62.068965517241381</v>
      </c>
    </row>
    <row r="20" spans="1:18" s="24" customFormat="1" ht="12" customHeight="1" x14ac:dyDescent="0.2">
      <c r="A20" s="45" t="s">
        <v>15</v>
      </c>
      <c r="B20" s="218"/>
      <c r="C20" s="58">
        <v>0</v>
      </c>
      <c r="D20" s="113">
        <v>0</v>
      </c>
      <c r="E20" s="58">
        <v>0</v>
      </c>
      <c r="F20" s="59">
        <v>0</v>
      </c>
      <c r="G20" s="59">
        <v>1</v>
      </c>
      <c r="H20" s="106">
        <v>0</v>
      </c>
      <c r="I20" s="106">
        <v>0</v>
      </c>
      <c r="J20" s="61">
        <v>0</v>
      </c>
      <c r="K20" s="62">
        <v>0</v>
      </c>
      <c r="L20" s="113">
        <v>0</v>
      </c>
      <c r="M20" s="58">
        <v>0</v>
      </c>
      <c r="N20" s="218"/>
      <c r="O20" s="58">
        <v>0</v>
      </c>
      <c r="P20" s="58">
        <v>0</v>
      </c>
      <c r="Q20" s="170"/>
      <c r="R20" s="46">
        <f t="shared" si="0"/>
        <v>0</v>
      </c>
    </row>
    <row r="21" spans="1:18" s="24" customFormat="1" ht="12" customHeight="1" x14ac:dyDescent="0.2">
      <c r="A21" s="45" t="s">
        <v>16</v>
      </c>
      <c r="B21" s="213">
        <f>[1]OKT!B22</f>
        <v>0</v>
      </c>
      <c r="C21" s="58">
        <v>107</v>
      </c>
      <c r="D21" s="113">
        <v>0</v>
      </c>
      <c r="E21" s="58">
        <v>29</v>
      </c>
      <c r="F21" s="59">
        <v>0</v>
      </c>
      <c r="G21" s="59">
        <v>13</v>
      </c>
      <c r="H21" s="106">
        <v>0</v>
      </c>
      <c r="I21" s="106">
        <v>0</v>
      </c>
      <c r="J21" s="61">
        <v>75</v>
      </c>
      <c r="K21" s="62">
        <v>11</v>
      </c>
      <c r="L21" s="113">
        <v>0</v>
      </c>
      <c r="M21" s="58">
        <v>0</v>
      </c>
      <c r="N21" s="199">
        <v>0</v>
      </c>
      <c r="O21" s="58">
        <v>0</v>
      </c>
      <c r="P21" s="58">
        <v>3</v>
      </c>
      <c r="Q21" s="159">
        <f>IF(B21=0,0,(H21+H22+I21+I22)/B21*100)</f>
        <v>0</v>
      </c>
      <c r="R21" s="46">
        <f t="shared" si="0"/>
        <v>80.373831775700936</v>
      </c>
    </row>
    <row r="22" spans="1:18" s="24" customFormat="1" ht="12" customHeight="1" thickBot="1" x14ac:dyDescent="0.25">
      <c r="A22" s="45" t="s">
        <v>19</v>
      </c>
      <c r="B22" s="214"/>
      <c r="C22" s="58">
        <v>88</v>
      </c>
      <c r="D22" s="116">
        <v>21</v>
      </c>
      <c r="E22" s="58">
        <v>276</v>
      </c>
      <c r="F22" s="59">
        <v>0</v>
      </c>
      <c r="G22" s="59">
        <v>106</v>
      </c>
      <c r="H22" s="109">
        <v>7</v>
      </c>
      <c r="I22" s="106">
        <v>0</v>
      </c>
      <c r="J22" s="61">
        <v>70</v>
      </c>
      <c r="K22" s="62">
        <v>8</v>
      </c>
      <c r="L22" s="113">
        <v>1</v>
      </c>
      <c r="M22" s="58">
        <v>0</v>
      </c>
      <c r="N22" s="200"/>
      <c r="O22" s="58">
        <v>0</v>
      </c>
      <c r="P22" s="58">
        <v>5</v>
      </c>
      <c r="Q22" s="160"/>
      <c r="R22" s="46">
        <f t="shared" si="0"/>
        <v>88.63636363636364</v>
      </c>
    </row>
    <row r="23" spans="1:18" ht="13.5" thickBot="1" x14ac:dyDescent="0.25">
      <c r="A23" s="49" t="s">
        <v>39</v>
      </c>
      <c r="B23" s="50">
        <f t="shared" ref="B23:G23" si="1">SUM(B8:B22)</f>
        <v>238</v>
      </c>
      <c r="C23" s="50">
        <f t="shared" si="1"/>
        <v>8232</v>
      </c>
      <c r="D23" s="50">
        <f t="shared" si="1"/>
        <v>238</v>
      </c>
      <c r="E23" s="50">
        <f t="shared" si="1"/>
        <v>13575</v>
      </c>
      <c r="F23" s="50">
        <f t="shared" si="1"/>
        <v>0</v>
      </c>
      <c r="G23" s="50">
        <f t="shared" si="1"/>
        <v>1716</v>
      </c>
      <c r="H23" s="50">
        <f t="shared" ref="H23:P23" si="2">SUM(H8:H22)</f>
        <v>196</v>
      </c>
      <c r="I23" s="50">
        <f t="shared" si="2"/>
        <v>8</v>
      </c>
      <c r="J23" s="50">
        <f t="shared" si="2"/>
        <v>6876</v>
      </c>
      <c r="K23" s="50">
        <f t="shared" si="2"/>
        <v>605</v>
      </c>
      <c r="L23" s="50">
        <f t="shared" si="2"/>
        <v>5</v>
      </c>
      <c r="M23" s="50">
        <f t="shared" si="2"/>
        <v>0</v>
      </c>
      <c r="N23" s="50">
        <f t="shared" si="2"/>
        <v>22</v>
      </c>
      <c r="O23" s="50">
        <f t="shared" si="2"/>
        <v>0</v>
      </c>
      <c r="P23" s="51">
        <f t="shared" si="2"/>
        <v>109</v>
      </c>
      <c r="Q23" s="52">
        <f>IF(B23=0,0,(H23+I23)/B23*100)</f>
        <v>85.714285714285708</v>
      </c>
      <c r="R23" s="53">
        <f t="shared" si="0"/>
        <v>90.877065111758995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3">A6</f>
        <v>Produk</v>
      </c>
      <c r="B26" s="39" t="str">
        <f t="shared" si="3"/>
        <v>Kaunter</v>
      </c>
      <c r="C26" s="39" t="str">
        <f t="shared" si="3"/>
        <v>Online</v>
      </c>
      <c r="D26" s="39" t="str">
        <f t="shared" si="3"/>
        <v>Kaunter</v>
      </c>
      <c r="E26" s="39" t="str">
        <f t="shared" si="3"/>
        <v>Online</v>
      </c>
      <c r="F26" s="39" t="str">
        <f t="shared" si="3"/>
        <v>Kaunter</v>
      </c>
      <c r="G26" s="39" t="str">
        <f t="shared" si="3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4">L6</f>
        <v>Kaunter</v>
      </c>
      <c r="M26" s="39" t="str">
        <f t="shared" si="4"/>
        <v>Online</v>
      </c>
      <c r="N26" s="39" t="str">
        <f t="shared" si="4"/>
        <v>Bil.</v>
      </c>
      <c r="O26" s="39" t="str">
        <f t="shared" si="4"/>
        <v>Kaunter</v>
      </c>
      <c r="P26" s="39" t="str">
        <f t="shared" si="4"/>
        <v>Online</v>
      </c>
      <c r="Q26" s="40" t="str">
        <f t="shared" si="4"/>
        <v>Kaunter</v>
      </c>
      <c r="R26" s="41" t="str">
        <f t="shared" si="4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56">
        <v>0</v>
      </c>
      <c r="C28" s="58">
        <v>0</v>
      </c>
      <c r="D28" s="60">
        <v>0</v>
      </c>
      <c r="E28" s="58"/>
      <c r="F28" s="60">
        <v>0</v>
      </c>
      <c r="G28" s="59">
        <v>0</v>
      </c>
      <c r="H28" s="60">
        <v>0</v>
      </c>
      <c r="I28" s="59">
        <v>0</v>
      </c>
      <c r="J28" s="60">
        <v>0</v>
      </c>
      <c r="K28" s="59">
        <v>0</v>
      </c>
      <c r="L28" s="58">
        <v>0</v>
      </c>
      <c r="M28" s="58">
        <v>0</v>
      </c>
      <c r="N28" s="156">
        <v>0</v>
      </c>
      <c r="O28" s="58">
        <v>0</v>
      </c>
      <c r="P28" s="58">
        <v>0</v>
      </c>
      <c r="Q28" s="159">
        <f>IF(B28=0,0,(H28+H29+#REF!+#REF!+#REF!+H30+#REF!+I28+I29+#REF!+#REF!+#REF!+I30+#REF!)/B28*100)</f>
        <v>0</v>
      </c>
      <c r="R28" s="46">
        <f>IF(C28=0,0,(J28+K28)/C28*100)</f>
        <v>0</v>
      </c>
    </row>
    <row r="29" spans="1:18" ht="12" customHeight="1" x14ac:dyDescent="0.2">
      <c r="A29" s="45" t="s">
        <v>25</v>
      </c>
      <c r="B29" s="157"/>
      <c r="C29" s="58">
        <v>78</v>
      </c>
      <c r="D29" s="60">
        <v>0</v>
      </c>
      <c r="E29" s="58">
        <v>76</v>
      </c>
      <c r="F29" s="60">
        <v>0</v>
      </c>
      <c r="G29" s="59">
        <v>2</v>
      </c>
      <c r="H29" s="60">
        <v>0</v>
      </c>
      <c r="I29" s="59">
        <v>0</v>
      </c>
      <c r="J29" s="60">
        <v>76</v>
      </c>
      <c r="K29" s="59">
        <v>2</v>
      </c>
      <c r="L29" s="58">
        <v>0</v>
      </c>
      <c r="M29" s="58">
        <v>0</v>
      </c>
      <c r="N29" s="157"/>
      <c r="O29" s="58">
        <v>0</v>
      </c>
      <c r="P29" s="58">
        <v>0</v>
      </c>
      <c r="Q29" s="160"/>
      <c r="R29" s="46">
        <f t="shared" ref="R29:R31" si="5">IF(C29=0,0,(J29+K29)/C29*100)</f>
        <v>100</v>
      </c>
    </row>
    <row r="30" spans="1:18" ht="12" customHeight="1" thickBot="1" x14ac:dyDescent="0.25">
      <c r="A30" s="45" t="s">
        <v>26</v>
      </c>
      <c r="B30" s="157"/>
      <c r="C30" s="58">
        <v>40</v>
      </c>
      <c r="D30" s="60">
        <v>0</v>
      </c>
      <c r="E30" s="58">
        <v>25</v>
      </c>
      <c r="F30" s="60">
        <v>0</v>
      </c>
      <c r="G30" s="59">
        <v>15</v>
      </c>
      <c r="H30" s="60">
        <v>0</v>
      </c>
      <c r="I30" s="59">
        <v>0</v>
      </c>
      <c r="J30" s="60">
        <v>25</v>
      </c>
      <c r="K30" s="59">
        <v>15</v>
      </c>
      <c r="L30" s="58">
        <v>0</v>
      </c>
      <c r="M30" s="58">
        <v>0</v>
      </c>
      <c r="N30" s="157"/>
      <c r="O30" s="58">
        <v>0</v>
      </c>
      <c r="P30" s="58">
        <v>0</v>
      </c>
      <c r="Q30" s="160"/>
      <c r="R30" s="46">
        <f t="shared" si="5"/>
        <v>100</v>
      </c>
    </row>
    <row r="31" spans="1:18" ht="13.5" thickBot="1" x14ac:dyDescent="0.25">
      <c r="A31" s="49" t="s">
        <v>39</v>
      </c>
      <c r="B31" s="50">
        <v>0</v>
      </c>
      <c r="C31" s="50">
        <f t="shared" ref="C31:P31" si="6">SUM(C28:C30)</f>
        <v>118</v>
      </c>
      <c r="D31" s="50">
        <f t="shared" si="6"/>
        <v>0</v>
      </c>
      <c r="E31" s="50">
        <f t="shared" si="6"/>
        <v>101</v>
      </c>
      <c r="F31" s="50">
        <f t="shared" si="6"/>
        <v>0</v>
      </c>
      <c r="G31" s="50">
        <f t="shared" si="6"/>
        <v>17</v>
      </c>
      <c r="H31" s="50">
        <f t="shared" si="6"/>
        <v>0</v>
      </c>
      <c r="I31" s="50">
        <f t="shared" si="6"/>
        <v>0</v>
      </c>
      <c r="J31" s="50">
        <f t="shared" si="6"/>
        <v>101</v>
      </c>
      <c r="K31" s="50">
        <f t="shared" si="6"/>
        <v>17</v>
      </c>
      <c r="L31" s="50">
        <f t="shared" si="6"/>
        <v>0</v>
      </c>
      <c r="M31" s="50">
        <f t="shared" si="6"/>
        <v>0</v>
      </c>
      <c r="N31" s="50">
        <f t="shared" si="6"/>
        <v>0</v>
      </c>
      <c r="O31" s="50">
        <f t="shared" si="6"/>
        <v>0</v>
      </c>
      <c r="P31" s="51">
        <f t="shared" si="6"/>
        <v>0</v>
      </c>
      <c r="Q31" s="53">
        <f>IF(B31=0,0,(H31+I31)/B31*100)</f>
        <v>0</v>
      </c>
      <c r="R31" s="53">
        <f t="shared" si="5"/>
        <v>100</v>
      </c>
    </row>
    <row r="32" spans="1:18" x14ac:dyDescent="0.2">
      <c r="A32" s="155"/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</row>
    <row r="33" spans="1:18" x14ac:dyDescent="0.2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</row>
    <row r="34" spans="1:18" x14ac:dyDescent="0.2">
      <c r="A34" s="55" t="s">
        <v>38</v>
      </c>
      <c r="B34" s="56" t="s">
        <v>37</v>
      </c>
      <c r="C34" s="57" t="s">
        <v>62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55"/>
      <c r="B35" s="56"/>
      <c r="C35" s="57" t="s">
        <v>63</v>
      </c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29"/>
      <c r="P35" s="29"/>
      <c r="Q35" s="29"/>
      <c r="R35" s="29"/>
    </row>
    <row r="36" spans="1:18" x14ac:dyDescent="0.2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</row>
    <row r="37" spans="1:18" x14ac:dyDescent="0.2">
      <c r="C37" s="103" t="s">
        <v>64</v>
      </c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x14ac:dyDescent="0.2">
      <c r="Q52" s="9"/>
      <c r="R52" s="9"/>
    </row>
    <row r="53" spans="17:18" ht="12.75" customHeight="1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  <row r="179" spans="17:18" x14ac:dyDescent="0.2">
      <c r="Q179" s="9"/>
      <c r="R179" s="9"/>
    </row>
  </sheetData>
  <sheetProtection selectLockedCells="1"/>
  <mergeCells count="29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B28:B30"/>
    <mergeCell ref="N28:N30"/>
    <mergeCell ref="Q28:Q30"/>
    <mergeCell ref="A32:R32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7"/>
  <sheetViews>
    <sheetView topLeftCell="A6" zoomScaleSheetLayoutView="100" workbookViewId="0">
      <selection activeCell="J23" sqref="J23"/>
    </sheetView>
  </sheetViews>
  <sheetFormatPr defaultColWidth="9.140625" defaultRowHeight="12.75" x14ac:dyDescent="0.2"/>
  <cols>
    <col min="1" max="1" width="19" style="9" bestFit="1" customWidth="1"/>
    <col min="2" max="3" width="8.140625" style="9" customWidth="1"/>
    <col min="4" max="7" width="8.140625" style="9" hidden="1" customWidth="1"/>
    <col min="8" max="8" width="9" style="9" customWidth="1"/>
    <col min="9" max="11" width="8.140625" style="9" customWidth="1"/>
    <col min="12" max="16" width="8.140625" style="9" hidden="1" customWidth="1"/>
    <col min="17" max="17" width="8.7109375" style="10" customWidth="1"/>
    <col min="18" max="18" width="10" style="10" customWidth="1"/>
    <col min="19" max="16384" width="9.140625" style="9"/>
  </cols>
  <sheetData>
    <row r="1" spans="1:18" ht="18.75" customHeight="1" x14ac:dyDescent="0.2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</row>
    <row r="2" spans="1:18" ht="17.25" customHeight="1" x14ac:dyDescent="0.2">
      <c r="A2" s="155" t="s">
        <v>76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3.5" thickBot="1" x14ac:dyDescent="0.25">
      <c r="A3" s="29"/>
      <c r="B3" s="29"/>
      <c r="C3" s="29"/>
      <c r="D3" s="29"/>
      <c r="E3" s="29"/>
      <c r="F3" s="29"/>
      <c r="G3" s="29"/>
      <c r="H3" s="30"/>
      <c r="I3" s="30"/>
      <c r="J3" s="30"/>
      <c r="K3" s="30"/>
      <c r="L3" s="29"/>
      <c r="M3" s="29"/>
      <c r="N3" s="29"/>
      <c r="O3" s="29"/>
      <c r="P3" s="29"/>
      <c r="Q3" s="29"/>
      <c r="R3" s="29"/>
    </row>
    <row r="4" spans="1:18" ht="32.25" customHeight="1" thickBot="1" x14ac:dyDescent="0.25">
      <c r="A4" s="31" t="s">
        <v>0</v>
      </c>
      <c r="B4" s="175" t="s">
        <v>32</v>
      </c>
      <c r="C4" s="176"/>
      <c r="D4" s="175" t="s">
        <v>31</v>
      </c>
      <c r="E4" s="176"/>
      <c r="F4" s="175" t="s">
        <v>2</v>
      </c>
      <c r="G4" s="176"/>
      <c r="H4" s="177" t="s">
        <v>40</v>
      </c>
      <c r="I4" s="178"/>
      <c r="J4" s="178"/>
      <c r="K4" s="179"/>
      <c r="L4" s="175" t="s">
        <v>21</v>
      </c>
      <c r="M4" s="176"/>
      <c r="N4" s="32" t="s">
        <v>28</v>
      </c>
      <c r="O4" s="175" t="s">
        <v>1</v>
      </c>
      <c r="P4" s="176"/>
      <c r="Q4" s="162" t="s">
        <v>36</v>
      </c>
      <c r="R4" s="163"/>
    </row>
    <row r="5" spans="1:18" ht="34.5" thickBot="1" x14ac:dyDescent="0.25">
      <c r="A5" s="33"/>
      <c r="B5" s="34" t="s">
        <v>41</v>
      </c>
      <c r="C5" s="35" t="s">
        <v>42</v>
      </c>
      <c r="D5" s="35" t="s">
        <v>43</v>
      </c>
      <c r="E5" s="35" t="s">
        <v>44</v>
      </c>
      <c r="F5" s="35" t="s">
        <v>45</v>
      </c>
      <c r="G5" s="35" t="s">
        <v>46</v>
      </c>
      <c r="H5" s="35" t="s">
        <v>47</v>
      </c>
      <c r="I5" s="35" t="s">
        <v>48</v>
      </c>
      <c r="J5" s="35" t="s">
        <v>49</v>
      </c>
      <c r="K5" s="35" t="s">
        <v>50</v>
      </c>
      <c r="L5" s="35" t="s">
        <v>51</v>
      </c>
      <c r="M5" s="35" t="s">
        <v>52</v>
      </c>
      <c r="N5" s="35" t="s">
        <v>53</v>
      </c>
      <c r="O5" s="35" t="s">
        <v>54</v>
      </c>
      <c r="P5" s="36" t="s">
        <v>55</v>
      </c>
      <c r="Q5" s="34" t="s">
        <v>56</v>
      </c>
      <c r="R5" s="37" t="s">
        <v>57</v>
      </c>
    </row>
    <row r="6" spans="1:18" ht="45.75" thickBot="1" x14ac:dyDescent="0.25">
      <c r="A6" s="38" t="s">
        <v>34</v>
      </c>
      <c r="B6" s="39" t="s">
        <v>29</v>
      </c>
      <c r="C6" s="39" t="s">
        <v>30</v>
      </c>
      <c r="D6" s="39" t="s">
        <v>29</v>
      </c>
      <c r="E6" s="39" t="s">
        <v>30</v>
      </c>
      <c r="F6" s="39" t="s">
        <v>29</v>
      </c>
      <c r="G6" s="39" t="s">
        <v>30</v>
      </c>
      <c r="H6" s="39" t="s">
        <v>58</v>
      </c>
      <c r="I6" s="39" t="s">
        <v>59</v>
      </c>
      <c r="J6" s="39" t="s">
        <v>60</v>
      </c>
      <c r="K6" s="39" t="s">
        <v>61</v>
      </c>
      <c r="L6" s="39" t="s">
        <v>29</v>
      </c>
      <c r="M6" s="39" t="s">
        <v>30</v>
      </c>
      <c r="N6" s="39" t="s">
        <v>33</v>
      </c>
      <c r="O6" s="39" t="s">
        <v>29</v>
      </c>
      <c r="P6" s="39" t="s">
        <v>30</v>
      </c>
      <c r="Q6" s="40" t="s">
        <v>29</v>
      </c>
      <c r="R6" s="41" t="s">
        <v>30</v>
      </c>
    </row>
    <row r="7" spans="1:18" ht="12" customHeight="1" x14ac:dyDescent="0.2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28"/>
      <c r="P7" s="43"/>
      <c r="Q7" s="44"/>
      <c r="R7" s="44"/>
    </row>
    <row r="8" spans="1:18" ht="12" customHeight="1" x14ac:dyDescent="0.2">
      <c r="A8" s="45" t="s">
        <v>3</v>
      </c>
      <c r="B8" s="117">
        <v>32</v>
      </c>
      <c r="C8" s="58">
        <v>5355</v>
      </c>
      <c r="D8" s="111"/>
      <c r="E8" s="58"/>
      <c r="F8" s="106"/>
      <c r="G8" s="59"/>
      <c r="H8" s="111">
        <v>1</v>
      </c>
      <c r="I8" s="106">
        <v>0</v>
      </c>
      <c r="J8" s="61">
        <v>4860</v>
      </c>
      <c r="K8" s="62">
        <v>216</v>
      </c>
      <c r="L8" s="106">
        <v>0</v>
      </c>
      <c r="M8" s="118">
        <v>0</v>
      </c>
      <c r="N8" s="110">
        <v>73</v>
      </c>
      <c r="O8" s="106">
        <v>0</v>
      </c>
      <c r="P8" s="58">
        <v>116</v>
      </c>
      <c r="Q8" s="46">
        <f>IF(B8=0,0,(I8+I8)/B8*100)</f>
        <v>0</v>
      </c>
      <c r="R8" s="46">
        <f>IF(C8=0,0,(J8+K8)/C8*100)</f>
        <v>94.789915966386545</v>
      </c>
    </row>
    <row r="9" spans="1:18" ht="12" customHeight="1" x14ac:dyDescent="0.2">
      <c r="A9" s="47" t="s">
        <v>4</v>
      </c>
      <c r="B9" s="117">
        <v>96</v>
      </c>
      <c r="C9" s="58">
        <v>3449</v>
      </c>
      <c r="D9" s="111"/>
      <c r="E9" s="58"/>
      <c r="F9" s="112"/>
      <c r="G9" s="59"/>
      <c r="H9" s="114">
        <v>94</v>
      </c>
      <c r="I9" s="112">
        <v>0</v>
      </c>
      <c r="J9" s="60">
        <v>3028</v>
      </c>
      <c r="K9" s="59">
        <v>97</v>
      </c>
      <c r="L9" s="106">
        <v>0</v>
      </c>
      <c r="M9" s="119">
        <v>7</v>
      </c>
      <c r="N9" s="115"/>
      <c r="O9" s="106">
        <v>0</v>
      </c>
      <c r="P9" s="58">
        <v>64</v>
      </c>
      <c r="Q9" s="46">
        <f>IF(B9=0,0,(H9+I9)/B9*100)</f>
        <v>97.916666666666657</v>
      </c>
      <c r="R9" s="46">
        <f t="shared" ref="R9:R23" si="0">IF(C9=0,0,(J9+K9)/C9*100)</f>
        <v>90.605972745723392</v>
      </c>
    </row>
    <row r="10" spans="1:18" ht="12" customHeight="1" x14ac:dyDescent="0.2">
      <c r="A10" s="47" t="s">
        <v>5</v>
      </c>
      <c r="B10" s="117">
        <v>86</v>
      </c>
      <c r="C10" s="58">
        <v>0</v>
      </c>
      <c r="D10" s="111"/>
      <c r="E10" s="58"/>
      <c r="F10" s="111"/>
      <c r="G10" s="59"/>
      <c r="H10" s="114">
        <v>53</v>
      </c>
      <c r="I10" s="114">
        <v>2</v>
      </c>
      <c r="J10" s="61">
        <v>0</v>
      </c>
      <c r="K10" s="62">
        <v>0</v>
      </c>
      <c r="L10" s="106">
        <v>0</v>
      </c>
      <c r="M10" s="118">
        <v>0</v>
      </c>
      <c r="N10" s="90">
        <v>1</v>
      </c>
      <c r="O10" s="113">
        <v>8</v>
      </c>
      <c r="P10" s="58">
        <v>0</v>
      </c>
      <c r="Q10" s="46">
        <f>IF(B10=0,0,(H10+I10)/B10*100)</f>
        <v>63.953488372093027</v>
      </c>
      <c r="R10" s="46">
        <f t="shared" si="0"/>
        <v>0</v>
      </c>
    </row>
    <row r="11" spans="1:18" s="24" customFormat="1" ht="12" customHeight="1" x14ac:dyDescent="0.2">
      <c r="A11" s="45" t="s">
        <v>6</v>
      </c>
      <c r="B11" s="215">
        <v>10</v>
      </c>
      <c r="C11" s="58">
        <v>117</v>
      </c>
      <c r="D11" s="111"/>
      <c r="E11" s="58"/>
      <c r="F11" s="106"/>
      <c r="G11" s="59"/>
      <c r="H11" s="114">
        <v>8</v>
      </c>
      <c r="I11" s="106">
        <v>0</v>
      </c>
      <c r="J11" s="61">
        <v>64</v>
      </c>
      <c r="K11" s="62">
        <v>40</v>
      </c>
      <c r="L11" s="106">
        <v>0</v>
      </c>
      <c r="M11" s="118">
        <v>0</v>
      </c>
      <c r="N11" s="207"/>
      <c r="O11" s="106">
        <v>0</v>
      </c>
      <c r="P11" s="58">
        <v>0</v>
      </c>
      <c r="Q11" s="159">
        <f>IF(B11=0,0,(H11+H12+H13+I11+I12+I13)/B11*100)</f>
        <v>80</v>
      </c>
      <c r="R11" s="46">
        <f t="shared" si="0"/>
        <v>88.888888888888886</v>
      </c>
    </row>
    <row r="12" spans="1:18" s="24" customFormat="1" ht="12" customHeight="1" x14ac:dyDescent="0.2">
      <c r="A12" s="45" t="s">
        <v>7</v>
      </c>
      <c r="B12" s="216"/>
      <c r="C12" s="58">
        <v>0</v>
      </c>
      <c r="D12" s="106"/>
      <c r="E12" s="58"/>
      <c r="F12" s="106"/>
      <c r="G12" s="59"/>
      <c r="H12" s="106">
        <v>0</v>
      </c>
      <c r="I12" s="106">
        <v>0</v>
      </c>
      <c r="J12" s="61">
        <v>0</v>
      </c>
      <c r="K12" s="62">
        <v>0</v>
      </c>
      <c r="L12" s="106">
        <v>0</v>
      </c>
      <c r="M12" s="118">
        <v>0</v>
      </c>
      <c r="N12" s="208"/>
      <c r="O12" s="106">
        <v>0</v>
      </c>
      <c r="P12" s="58">
        <v>0</v>
      </c>
      <c r="Q12" s="160"/>
      <c r="R12" s="46">
        <f t="shared" si="0"/>
        <v>0</v>
      </c>
    </row>
    <row r="13" spans="1:18" s="24" customFormat="1" ht="12" customHeight="1" x14ac:dyDescent="0.2">
      <c r="A13" s="45" t="s">
        <v>8</v>
      </c>
      <c r="B13" s="217"/>
      <c r="C13" s="58">
        <v>25</v>
      </c>
      <c r="D13" s="106"/>
      <c r="E13" s="58"/>
      <c r="F13" s="106"/>
      <c r="G13" s="59"/>
      <c r="H13" s="106">
        <v>0</v>
      </c>
      <c r="I13" s="106">
        <v>0</v>
      </c>
      <c r="J13" s="61">
        <v>8</v>
      </c>
      <c r="K13" s="62">
        <v>17</v>
      </c>
      <c r="L13" s="106">
        <v>0</v>
      </c>
      <c r="M13" s="118">
        <v>0</v>
      </c>
      <c r="N13" s="209"/>
      <c r="O13" s="106">
        <v>0</v>
      </c>
      <c r="P13" s="58">
        <v>0</v>
      </c>
      <c r="Q13" s="170"/>
      <c r="R13" s="46">
        <f t="shared" si="0"/>
        <v>100</v>
      </c>
    </row>
    <row r="14" spans="1:18" s="24" customFormat="1" ht="12" customHeight="1" x14ac:dyDescent="0.2">
      <c r="A14" s="45" t="s">
        <v>9</v>
      </c>
      <c r="B14" s="213">
        <v>39</v>
      </c>
      <c r="C14" s="58">
        <v>433</v>
      </c>
      <c r="D14" s="112"/>
      <c r="E14" s="58"/>
      <c r="F14" s="106"/>
      <c r="G14" s="59"/>
      <c r="H14" s="106">
        <v>19</v>
      </c>
      <c r="I14" s="106">
        <v>0</v>
      </c>
      <c r="J14" s="61">
        <v>329</v>
      </c>
      <c r="K14" s="62">
        <v>56</v>
      </c>
      <c r="L14" s="106">
        <v>0</v>
      </c>
      <c r="M14" s="118">
        <v>0</v>
      </c>
      <c r="N14" s="213">
        <v>22</v>
      </c>
      <c r="O14" s="106">
        <v>0</v>
      </c>
      <c r="P14" s="58">
        <v>13</v>
      </c>
      <c r="Q14" s="159">
        <f>IF(B14=0,0,(H14+H15+H16+H17+H18+H19+H20+I14+I15+I16+I17+I18+I19+I20)/B14*100)</f>
        <v>64.102564102564102</v>
      </c>
      <c r="R14" s="46">
        <f t="shared" si="0"/>
        <v>88.914549653579684</v>
      </c>
    </row>
    <row r="15" spans="1:18" s="24" customFormat="1" ht="12" customHeight="1" x14ac:dyDescent="0.2">
      <c r="A15" s="45" t="s">
        <v>10</v>
      </c>
      <c r="B15" s="214"/>
      <c r="C15" s="58">
        <v>230</v>
      </c>
      <c r="D15" s="106"/>
      <c r="E15" s="58"/>
      <c r="F15" s="106"/>
      <c r="G15" s="59"/>
      <c r="H15" s="106">
        <v>0</v>
      </c>
      <c r="I15" s="106">
        <v>0</v>
      </c>
      <c r="J15" s="61">
        <v>166</v>
      </c>
      <c r="K15" s="62">
        <v>36</v>
      </c>
      <c r="L15" s="106">
        <v>0</v>
      </c>
      <c r="M15" s="118">
        <v>0</v>
      </c>
      <c r="N15" s="214"/>
      <c r="O15" s="106">
        <v>0</v>
      </c>
      <c r="P15" s="58">
        <v>3</v>
      </c>
      <c r="Q15" s="160"/>
      <c r="R15" s="46">
        <f t="shared" si="0"/>
        <v>87.826086956521749</v>
      </c>
    </row>
    <row r="16" spans="1:18" s="24" customFormat="1" ht="12" customHeight="1" x14ac:dyDescent="0.2">
      <c r="A16" s="45" t="s">
        <v>11</v>
      </c>
      <c r="B16" s="214"/>
      <c r="C16" s="58">
        <v>454</v>
      </c>
      <c r="D16" s="116"/>
      <c r="E16" s="58"/>
      <c r="F16" s="106"/>
      <c r="G16" s="59"/>
      <c r="H16" s="116">
        <v>3</v>
      </c>
      <c r="I16" s="106">
        <v>0</v>
      </c>
      <c r="J16" s="61">
        <v>279</v>
      </c>
      <c r="K16" s="62">
        <v>127</v>
      </c>
      <c r="L16" s="106">
        <v>0</v>
      </c>
      <c r="M16" s="118">
        <v>7</v>
      </c>
      <c r="N16" s="214"/>
      <c r="O16" s="106">
        <v>0</v>
      </c>
      <c r="P16" s="58">
        <v>13</v>
      </c>
      <c r="Q16" s="160"/>
      <c r="R16" s="46">
        <f t="shared" si="0"/>
        <v>89.427312775330392</v>
      </c>
    </row>
    <row r="17" spans="1:18" s="24" customFormat="1" ht="12" customHeight="1" x14ac:dyDescent="0.2">
      <c r="A17" s="45" t="s">
        <v>12</v>
      </c>
      <c r="B17" s="214"/>
      <c r="C17" s="58">
        <v>364</v>
      </c>
      <c r="D17" s="112"/>
      <c r="E17" s="58"/>
      <c r="F17" s="106"/>
      <c r="G17" s="59"/>
      <c r="H17" s="112">
        <v>0</v>
      </c>
      <c r="I17" s="106">
        <v>0</v>
      </c>
      <c r="J17" s="61">
        <v>210</v>
      </c>
      <c r="K17" s="62">
        <v>81</v>
      </c>
      <c r="L17" s="106">
        <v>0</v>
      </c>
      <c r="M17" s="118">
        <v>0</v>
      </c>
      <c r="N17" s="214"/>
      <c r="O17" s="106">
        <v>0</v>
      </c>
      <c r="P17" s="58">
        <v>3</v>
      </c>
      <c r="Q17" s="160"/>
      <c r="R17" s="46">
        <f t="shared" si="0"/>
        <v>79.945054945054949</v>
      </c>
    </row>
    <row r="18" spans="1:18" s="24" customFormat="1" ht="12" customHeight="1" x14ac:dyDescent="0.2">
      <c r="A18" s="45" t="s">
        <v>13</v>
      </c>
      <c r="B18" s="214"/>
      <c r="C18" s="58">
        <v>31</v>
      </c>
      <c r="D18" s="106"/>
      <c r="E18" s="58"/>
      <c r="F18" s="106"/>
      <c r="G18" s="59"/>
      <c r="H18" s="106">
        <v>2</v>
      </c>
      <c r="I18" s="106">
        <v>1</v>
      </c>
      <c r="J18" s="61">
        <v>20</v>
      </c>
      <c r="K18" s="62">
        <v>7</v>
      </c>
      <c r="L18" s="106">
        <v>0</v>
      </c>
      <c r="M18" s="118">
        <v>0</v>
      </c>
      <c r="N18" s="214"/>
      <c r="O18" s="106">
        <v>0</v>
      </c>
      <c r="P18" s="58">
        <v>0</v>
      </c>
      <c r="Q18" s="160"/>
      <c r="R18" s="46">
        <f t="shared" si="0"/>
        <v>87.096774193548384</v>
      </c>
    </row>
    <row r="19" spans="1:18" s="24" customFormat="1" ht="12" customHeight="1" x14ac:dyDescent="0.2">
      <c r="A19" s="45" t="s">
        <v>14</v>
      </c>
      <c r="B19" s="214"/>
      <c r="C19" s="58">
        <v>58</v>
      </c>
      <c r="D19" s="106"/>
      <c r="E19" s="58"/>
      <c r="F19" s="106"/>
      <c r="G19" s="59"/>
      <c r="H19" s="106">
        <v>0</v>
      </c>
      <c r="I19" s="106">
        <v>0</v>
      </c>
      <c r="J19" s="61">
        <v>13</v>
      </c>
      <c r="K19" s="62">
        <v>41</v>
      </c>
      <c r="L19" s="106">
        <v>0</v>
      </c>
      <c r="M19" s="118">
        <v>0</v>
      </c>
      <c r="N19" s="214"/>
      <c r="O19" s="106">
        <v>0</v>
      </c>
      <c r="P19" s="58">
        <v>2</v>
      </c>
      <c r="Q19" s="160"/>
      <c r="R19" s="46">
        <f t="shared" si="0"/>
        <v>93.103448275862064</v>
      </c>
    </row>
    <row r="20" spans="1:18" s="24" customFormat="1" ht="12" customHeight="1" x14ac:dyDescent="0.2">
      <c r="A20" s="45" t="s">
        <v>15</v>
      </c>
      <c r="B20" s="218"/>
      <c r="C20" s="58">
        <v>0</v>
      </c>
      <c r="D20" s="106"/>
      <c r="E20" s="58"/>
      <c r="F20" s="106"/>
      <c r="G20" s="59"/>
      <c r="H20" s="106">
        <v>0</v>
      </c>
      <c r="I20" s="106">
        <v>0</v>
      </c>
      <c r="J20" s="61">
        <v>0</v>
      </c>
      <c r="K20" s="62">
        <v>0</v>
      </c>
      <c r="L20" s="106">
        <v>0</v>
      </c>
      <c r="M20" s="118">
        <v>0</v>
      </c>
      <c r="N20" s="218"/>
      <c r="O20" s="106">
        <v>0</v>
      </c>
      <c r="P20" s="58">
        <v>0</v>
      </c>
      <c r="Q20" s="170"/>
      <c r="R20" s="46">
        <f t="shared" si="0"/>
        <v>0</v>
      </c>
    </row>
    <row r="21" spans="1:18" s="24" customFormat="1" ht="12" customHeight="1" x14ac:dyDescent="0.2">
      <c r="A21" s="45" t="s">
        <v>16</v>
      </c>
      <c r="B21" s="213">
        <v>5</v>
      </c>
      <c r="C21" s="58">
        <v>53</v>
      </c>
      <c r="D21" s="113"/>
      <c r="E21" s="58"/>
      <c r="F21" s="112"/>
      <c r="G21" s="59"/>
      <c r="H21" s="112">
        <v>0</v>
      </c>
      <c r="I21" s="106">
        <v>0</v>
      </c>
      <c r="J21" s="61">
        <v>38</v>
      </c>
      <c r="K21" s="62">
        <v>12</v>
      </c>
      <c r="L21" s="106">
        <v>0</v>
      </c>
      <c r="M21" s="118">
        <v>0</v>
      </c>
      <c r="N21" s="199">
        <v>1</v>
      </c>
      <c r="O21" s="106">
        <v>0</v>
      </c>
      <c r="P21" s="58">
        <v>4</v>
      </c>
      <c r="Q21" s="159">
        <f>IF(B21=0,0,(H21+H22+I21+I22)/B21*100)</f>
        <v>100</v>
      </c>
      <c r="R21" s="46">
        <f t="shared" si="0"/>
        <v>94.339622641509436</v>
      </c>
    </row>
    <row r="22" spans="1:18" s="24" customFormat="1" ht="12" customHeight="1" thickBot="1" x14ac:dyDescent="0.25">
      <c r="A22" s="45" t="s">
        <v>19</v>
      </c>
      <c r="B22" s="214"/>
      <c r="C22" s="58">
        <v>153</v>
      </c>
      <c r="D22" s="116"/>
      <c r="E22" s="58"/>
      <c r="F22" s="112"/>
      <c r="G22" s="59"/>
      <c r="H22" s="116">
        <v>5</v>
      </c>
      <c r="I22" s="106">
        <v>0</v>
      </c>
      <c r="J22" s="61">
        <v>106</v>
      </c>
      <c r="K22" s="62">
        <v>29</v>
      </c>
      <c r="L22" s="106">
        <v>0</v>
      </c>
      <c r="M22" s="118">
        <v>1</v>
      </c>
      <c r="N22" s="200"/>
      <c r="O22" s="106">
        <v>0</v>
      </c>
      <c r="P22" s="58">
        <v>7</v>
      </c>
      <c r="Q22" s="160"/>
      <c r="R22" s="46">
        <f t="shared" si="0"/>
        <v>88.235294117647058</v>
      </c>
    </row>
    <row r="23" spans="1:18" ht="13.5" thickBot="1" x14ac:dyDescent="0.25">
      <c r="A23" s="49" t="s">
        <v>39</v>
      </c>
      <c r="B23" s="50">
        <f>SUM(B7:B22)</f>
        <v>268</v>
      </c>
      <c r="C23" s="50">
        <f>SUM(C8:C22)</f>
        <v>10722</v>
      </c>
      <c r="D23" s="50"/>
      <c r="E23" s="50"/>
      <c r="F23" s="50"/>
      <c r="G23" s="50"/>
      <c r="H23" s="50">
        <f t="shared" ref="H23:P23" si="1">SUM(H8:H22)</f>
        <v>185</v>
      </c>
      <c r="I23" s="50">
        <f t="shared" si="1"/>
        <v>3</v>
      </c>
      <c r="J23" s="50">
        <f t="shared" si="1"/>
        <v>9121</v>
      </c>
      <c r="K23" s="50">
        <f t="shared" si="1"/>
        <v>759</v>
      </c>
      <c r="L23" s="50">
        <f t="shared" si="1"/>
        <v>0</v>
      </c>
      <c r="M23" s="50">
        <f t="shared" si="1"/>
        <v>15</v>
      </c>
      <c r="N23" s="50">
        <f t="shared" si="1"/>
        <v>97</v>
      </c>
      <c r="O23" s="50">
        <f t="shared" si="1"/>
        <v>8</v>
      </c>
      <c r="P23" s="51">
        <f t="shared" si="1"/>
        <v>225</v>
      </c>
      <c r="Q23" s="52">
        <f>IF(B23=0,0,(H23+I23)/B23*100)</f>
        <v>70.149253731343293</v>
      </c>
      <c r="R23" s="53">
        <f t="shared" si="0"/>
        <v>92.146987502331655</v>
      </c>
    </row>
    <row r="24" spans="1:18" ht="32.25" customHeight="1" thickBot="1" x14ac:dyDescent="0.25">
      <c r="A24" s="31" t="str">
        <f>A4</f>
        <v>Aktiviti Utama Dalam Piagam Pelanggan</v>
      </c>
      <c r="B24" s="175" t="str">
        <f>B4</f>
        <v>Bil. Permohonan</v>
      </c>
      <c r="C24" s="176"/>
      <c r="D24" s="175" t="str">
        <f>D4</f>
        <v>Permohonan Lulus</v>
      </c>
      <c r="E24" s="176"/>
      <c r="F24" s="175" t="str">
        <f>F4</f>
        <v>Permohonan Tolak</v>
      </c>
      <c r="G24" s="176"/>
      <c r="H24" s="177" t="s">
        <v>40</v>
      </c>
      <c r="I24" s="178"/>
      <c r="J24" s="178"/>
      <c r="K24" s="179"/>
      <c r="L24" s="175" t="str">
        <f>L4</f>
        <v>Workflow &amp; Status</v>
      </c>
      <c r="M24" s="176"/>
      <c r="N24" s="32" t="str">
        <f>N4</f>
        <v>Slip Batal</v>
      </c>
      <c r="O24" s="175" t="str">
        <f>O4</f>
        <v>Belum Cetak</v>
      </c>
      <c r="P24" s="176"/>
      <c r="Q24" s="162" t="str">
        <f>Q4</f>
        <v>%                                  Capaian Piagam</v>
      </c>
      <c r="R24" s="163"/>
    </row>
    <row r="25" spans="1:18" ht="34.5" thickBot="1" x14ac:dyDescent="0.25">
      <c r="A25" s="33"/>
      <c r="B25" s="34" t="s">
        <v>41</v>
      </c>
      <c r="C25" s="35" t="s">
        <v>42</v>
      </c>
      <c r="D25" s="35" t="s">
        <v>43</v>
      </c>
      <c r="E25" s="35" t="s">
        <v>44</v>
      </c>
      <c r="F25" s="35" t="s">
        <v>45</v>
      </c>
      <c r="G25" s="35" t="s">
        <v>46</v>
      </c>
      <c r="H25" s="35" t="s">
        <v>47</v>
      </c>
      <c r="I25" s="35" t="s">
        <v>48</v>
      </c>
      <c r="J25" s="35" t="s">
        <v>49</v>
      </c>
      <c r="K25" s="35" t="s">
        <v>50</v>
      </c>
      <c r="L25" s="35" t="s">
        <v>51</v>
      </c>
      <c r="M25" s="35" t="s">
        <v>52</v>
      </c>
      <c r="N25" s="35" t="s">
        <v>53</v>
      </c>
      <c r="O25" s="35" t="s">
        <v>54</v>
      </c>
      <c r="P25" s="36" t="s">
        <v>55</v>
      </c>
      <c r="Q25" s="34" t="s">
        <v>56</v>
      </c>
      <c r="R25" s="37" t="s">
        <v>57</v>
      </c>
    </row>
    <row r="26" spans="1:18" ht="45.75" thickBot="1" x14ac:dyDescent="0.25">
      <c r="A26" s="38" t="str">
        <f t="shared" ref="A26:G26" si="2">A6</f>
        <v>Produk</v>
      </c>
      <c r="B26" s="39" t="str">
        <f t="shared" si="2"/>
        <v>Kaunter</v>
      </c>
      <c r="C26" s="39" t="str">
        <f t="shared" si="2"/>
        <v>Online</v>
      </c>
      <c r="D26" s="39" t="str">
        <f t="shared" si="2"/>
        <v>Kaunter</v>
      </c>
      <c r="E26" s="39" t="str">
        <f t="shared" si="2"/>
        <v>Online</v>
      </c>
      <c r="F26" s="39" t="str">
        <f t="shared" si="2"/>
        <v>Kaunter</v>
      </c>
      <c r="G26" s="39" t="str">
        <f t="shared" si="2"/>
        <v>Online</v>
      </c>
      <c r="H26" s="39" t="s">
        <v>58</v>
      </c>
      <c r="I26" s="39" t="s">
        <v>59</v>
      </c>
      <c r="J26" s="39" t="s">
        <v>60</v>
      </c>
      <c r="K26" s="39" t="s">
        <v>61</v>
      </c>
      <c r="L26" s="39" t="str">
        <f t="shared" ref="L26:R26" si="3">L6</f>
        <v>Kaunter</v>
      </c>
      <c r="M26" s="39" t="str">
        <f t="shared" si="3"/>
        <v>Online</v>
      </c>
      <c r="N26" s="39" t="str">
        <f t="shared" si="3"/>
        <v>Bil.</v>
      </c>
      <c r="O26" s="39" t="str">
        <f t="shared" si="3"/>
        <v>Kaunter</v>
      </c>
      <c r="P26" s="39" t="str">
        <f t="shared" si="3"/>
        <v>Online</v>
      </c>
      <c r="Q26" s="40" t="str">
        <f t="shared" si="3"/>
        <v>Kaunter</v>
      </c>
      <c r="R26" s="41" t="str">
        <f t="shared" si="3"/>
        <v>Online</v>
      </c>
    </row>
    <row r="27" spans="1:18" ht="12" customHeight="1" x14ac:dyDescent="0.2">
      <c r="A27" s="42" t="s">
        <v>23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4"/>
      <c r="R27" s="44"/>
    </row>
    <row r="28" spans="1:18" ht="12" customHeight="1" x14ac:dyDescent="0.2">
      <c r="A28" s="45" t="s">
        <v>24</v>
      </c>
      <c r="B28" s="156">
        <v>0</v>
      </c>
      <c r="C28" s="58">
        <v>0</v>
      </c>
      <c r="D28" s="58">
        <v>0</v>
      </c>
      <c r="E28" s="58">
        <v>0</v>
      </c>
      <c r="F28" s="59">
        <v>0</v>
      </c>
      <c r="G28" s="59">
        <v>0</v>
      </c>
      <c r="H28" s="60">
        <v>0</v>
      </c>
      <c r="I28" s="59">
        <v>0</v>
      </c>
      <c r="J28" s="58">
        <v>0</v>
      </c>
      <c r="K28" s="59">
        <v>0</v>
      </c>
      <c r="L28" s="58">
        <v>0</v>
      </c>
      <c r="M28" s="58">
        <v>0</v>
      </c>
      <c r="N28" s="156">
        <v>0</v>
      </c>
      <c r="O28" s="58">
        <v>0</v>
      </c>
      <c r="P28" s="58">
        <v>0</v>
      </c>
      <c r="Q28" s="159">
        <f>IF(B28=0,0,(H28+H29+#REF!+#REF!+#REF!+H30+#REF!+I28+I29+#REF!+#REF!+#REF!+I30+#REF!)/B28*100)</f>
        <v>0</v>
      </c>
      <c r="R28" s="46">
        <f>IF(C28=0,0,(J28+K28)/C28*100)</f>
        <v>0</v>
      </c>
    </row>
    <row r="29" spans="1:18" ht="12" customHeight="1" x14ac:dyDescent="0.2">
      <c r="A29" s="45" t="s">
        <v>25</v>
      </c>
      <c r="B29" s="157"/>
      <c r="C29" s="58">
        <v>113</v>
      </c>
      <c r="D29" s="58">
        <v>0</v>
      </c>
      <c r="E29" s="58">
        <v>56</v>
      </c>
      <c r="F29" s="59">
        <v>0</v>
      </c>
      <c r="G29" s="59">
        <v>1</v>
      </c>
      <c r="H29" s="60">
        <v>0</v>
      </c>
      <c r="I29" s="59">
        <v>0</v>
      </c>
      <c r="J29" s="58">
        <v>98</v>
      </c>
      <c r="K29" s="59">
        <v>15</v>
      </c>
      <c r="L29" s="58">
        <v>0</v>
      </c>
      <c r="M29" s="58">
        <v>0</v>
      </c>
      <c r="N29" s="157"/>
      <c r="O29" s="58">
        <v>0</v>
      </c>
      <c r="P29" s="58">
        <v>0</v>
      </c>
      <c r="Q29" s="160"/>
      <c r="R29" s="46">
        <f t="shared" ref="R29:R31" si="4">IF(C29=0,0,(J29+K29)/C29*100)</f>
        <v>100</v>
      </c>
    </row>
    <row r="30" spans="1:18" ht="12" customHeight="1" thickBot="1" x14ac:dyDescent="0.25">
      <c r="A30" s="45" t="s">
        <v>26</v>
      </c>
      <c r="B30" s="157"/>
      <c r="C30" s="58"/>
      <c r="D30" s="58">
        <v>0</v>
      </c>
      <c r="E30" s="58">
        <v>21</v>
      </c>
      <c r="F30" s="59">
        <v>0</v>
      </c>
      <c r="G30" s="59">
        <v>0</v>
      </c>
      <c r="H30" s="60">
        <v>0</v>
      </c>
      <c r="I30" s="59">
        <v>0</v>
      </c>
      <c r="J30" s="58">
        <v>0</v>
      </c>
      <c r="K30" s="59">
        <v>0</v>
      </c>
      <c r="L30" s="58">
        <v>0</v>
      </c>
      <c r="M30" s="58">
        <v>0</v>
      </c>
      <c r="N30" s="157"/>
      <c r="O30" s="58">
        <v>0</v>
      </c>
      <c r="P30" s="58">
        <v>0</v>
      </c>
      <c r="Q30" s="160"/>
      <c r="R30" s="46">
        <f t="shared" si="4"/>
        <v>0</v>
      </c>
    </row>
    <row r="31" spans="1:18" ht="13.5" thickBot="1" x14ac:dyDescent="0.25">
      <c r="A31" s="49" t="s">
        <v>39</v>
      </c>
      <c r="B31" s="50">
        <f t="shared" ref="B31:P31" si="5">SUM(B28:B30)</f>
        <v>0</v>
      </c>
      <c r="C31" s="50">
        <f t="shared" si="5"/>
        <v>113</v>
      </c>
      <c r="D31" s="50">
        <f t="shared" si="5"/>
        <v>0</v>
      </c>
      <c r="E31" s="50">
        <f t="shared" si="5"/>
        <v>77</v>
      </c>
      <c r="F31" s="50">
        <f t="shared" si="5"/>
        <v>0</v>
      </c>
      <c r="G31" s="50">
        <f t="shared" si="5"/>
        <v>1</v>
      </c>
      <c r="H31" s="50">
        <f t="shared" si="5"/>
        <v>0</v>
      </c>
      <c r="I31" s="50">
        <f t="shared" si="5"/>
        <v>0</v>
      </c>
      <c r="J31" s="50">
        <f t="shared" si="5"/>
        <v>98</v>
      </c>
      <c r="K31" s="50">
        <f t="shared" si="5"/>
        <v>15</v>
      </c>
      <c r="L31" s="50">
        <f t="shared" si="5"/>
        <v>0</v>
      </c>
      <c r="M31" s="50">
        <f t="shared" si="5"/>
        <v>0</v>
      </c>
      <c r="N31" s="50">
        <f t="shared" si="5"/>
        <v>0</v>
      </c>
      <c r="O31" s="50">
        <f t="shared" si="5"/>
        <v>0</v>
      </c>
      <c r="P31" s="51">
        <f t="shared" si="5"/>
        <v>0</v>
      </c>
      <c r="Q31" s="53">
        <f>IF(B31=0,0,(H31+I31)/B31*100)</f>
        <v>0</v>
      </c>
      <c r="R31" s="53">
        <f t="shared" si="4"/>
        <v>100</v>
      </c>
    </row>
    <row r="32" spans="1:18" x14ac:dyDescent="0.2">
      <c r="A32" s="55" t="s">
        <v>38</v>
      </c>
      <c r="B32" s="56" t="s">
        <v>37</v>
      </c>
      <c r="C32" s="57" t="s">
        <v>62</v>
      </c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29"/>
      <c r="P32" s="29"/>
      <c r="Q32" s="29"/>
      <c r="R32" s="29"/>
    </row>
    <row r="33" spans="1:18" x14ac:dyDescent="0.2">
      <c r="A33" s="55"/>
      <c r="B33" s="56"/>
      <c r="C33" s="57" t="s">
        <v>63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</row>
    <row r="35" spans="1:18" x14ac:dyDescent="0.2">
      <c r="C35" s="103" t="s">
        <v>64</v>
      </c>
      <c r="Q35" s="9"/>
      <c r="R35" s="9"/>
    </row>
    <row r="36" spans="1:18" x14ac:dyDescent="0.2"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9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ht="12.75" customHeight="1" x14ac:dyDescent="0.2">
      <c r="Q51" s="9"/>
      <c r="R51" s="9"/>
    </row>
    <row r="52" spans="17:18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</sheetData>
  <sheetProtection selectLockedCells="1"/>
  <mergeCells count="29"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11:B13"/>
    <mergeCell ref="N11:N13"/>
    <mergeCell ref="Q11:Q13"/>
    <mergeCell ref="B14:B20"/>
    <mergeCell ref="N14:N20"/>
    <mergeCell ref="Q14:Q20"/>
    <mergeCell ref="C36:R36"/>
    <mergeCell ref="B28:B30"/>
    <mergeCell ref="N28:N30"/>
    <mergeCell ref="Q28:Q30"/>
    <mergeCell ref="B21:B22"/>
    <mergeCell ref="N21:N22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3"/>
  <sheetViews>
    <sheetView tabSelected="1" view="pageBreakPreview" topLeftCell="A5" zoomScaleSheetLayoutView="100" workbookViewId="0">
      <selection activeCell="U9" sqref="U9"/>
    </sheetView>
  </sheetViews>
  <sheetFormatPr defaultColWidth="9.140625" defaultRowHeight="12.75" x14ac:dyDescent="0.2"/>
  <cols>
    <col min="1" max="1" width="18.28515625" style="9" customWidth="1"/>
    <col min="2" max="3" width="8.140625" style="9" customWidth="1"/>
    <col min="4" max="4" width="8.28515625" style="9" hidden="1" customWidth="1"/>
    <col min="5" max="7" width="8.140625" style="9" hidden="1" customWidth="1"/>
    <col min="8" max="11" width="8.140625" style="9" customWidth="1"/>
    <col min="12" max="16" width="8.140625" style="9" hidden="1" customWidth="1"/>
    <col min="17" max="17" width="8.7109375" style="10" customWidth="1"/>
    <col min="18" max="18" width="8.85546875" style="10" customWidth="1"/>
    <col min="19" max="16384" width="9.140625" style="9"/>
  </cols>
  <sheetData>
    <row r="1" spans="1:18" ht="18.75" customHeight="1" x14ac:dyDescent="0.2">
      <c r="A1" s="232" t="s">
        <v>35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7.25" customHeight="1" x14ac:dyDescent="0.2">
      <c r="A2" s="232" t="s">
        <v>77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3" spans="1:18" ht="13.5" thickBot="1" x14ac:dyDescent="0.25">
      <c r="H3" s="7"/>
      <c r="I3" s="7"/>
      <c r="J3" s="7"/>
      <c r="K3" s="7"/>
      <c r="Q3" s="9"/>
      <c r="R3" s="9"/>
    </row>
    <row r="4" spans="1:18" ht="32.25" customHeight="1" thickBot="1" x14ac:dyDescent="0.25">
      <c r="A4" s="11" t="s">
        <v>0</v>
      </c>
      <c r="B4" s="224" t="s">
        <v>32</v>
      </c>
      <c r="C4" s="225"/>
      <c r="D4" s="224" t="s">
        <v>31</v>
      </c>
      <c r="E4" s="225"/>
      <c r="F4" s="224" t="s">
        <v>2</v>
      </c>
      <c r="G4" s="225"/>
      <c r="H4" s="226" t="s">
        <v>40</v>
      </c>
      <c r="I4" s="227"/>
      <c r="J4" s="227"/>
      <c r="K4" s="228"/>
      <c r="L4" s="224" t="s">
        <v>21</v>
      </c>
      <c r="M4" s="225"/>
      <c r="N4" s="12" t="s">
        <v>28</v>
      </c>
      <c r="O4" s="224" t="s">
        <v>1</v>
      </c>
      <c r="P4" s="225"/>
      <c r="Q4" s="229" t="s">
        <v>36</v>
      </c>
      <c r="R4" s="230"/>
    </row>
    <row r="5" spans="1:18" ht="34.5" thickBot="1" x14ac:dyDescent="0.25">
      <c r="A5" s="13"/>
      <c r="B5" s="14" t="s">
        <v>41</v>
      </c>
      <c r="C5" s="15" t="s">
        <v>42</v>
      </c>
      <c r="D5" s="15" t="s">
        <v>43</v>
      </c>
      <c r="E5" s="15" t="s">
        <v>44</v>
      </c>
      <c r="F5" s="15" t="s">
        <v>45</v>
      </c>
      <c r="G5" s="15" t="s">
        <v>46</v>
      </c>
      <c r="H5" s="15" t="s">
        <v>47</v>
      </c>
      <c r="I5" s="15" t="s">
        <v>48</v>
      </c>
      <c r="J5" s="15" t="s">
        <v>49</v>
      </c>
      <c r="K5" s="15" t="s">
        <v>50</v>
      </c>
      <c r="L5" s="15" t="s">
        <v>51</v>
      </c>
      <c r="M5" s="15" t="s">
        <v>52</v>
      </c>
      <c r="N5" s="15" t="s">
        <v>53</v>
      </c>
      <c r="O5" s="15" t="s">
        <v>54</v>
      </c>
      <c r="P5" s="16" t="s">
        <v>55</v>
      </c>
      <c r="Q5" s="14" t="s">
        <v>56</v>
      </c>
      <c r="R5" s="17" t="s">
        <v>57</v>
      </c>
    </row>
    <row r="6" spans="1:18" ht="45.75" thickBot="1" x14ac:dyDescent="0.25">
      <c r="A6" s="18" t="s">
        <v>34</v>
      </c>
      <c r="B6" s="19" t="s">
        <v>29</v>
      </c>
      <c r="C6" s="19" t="s">
        <v>30</v>
      </c>
      <c r="D6" s="19" t="s">
        <v>29</v>
      </c>
      <c r="E6" s="19" t="s">
        <v>30</v>
      </c>
      <c r="F6" s="19" t="s">
        <v>29</v>
      </c>
      <c r="G6" s="19" t="s">
        <v>30</v>
      </c>
      <c r="H6" s="19" t="s">
        <v>58</v>
      </c>
      <c r="I6" s="19" t="s">
        <v>59</v>
      </c>
      <c r="J6" s="19" t="s">
        <v>60</v>
      </c>
      <c r="K6" s="19" t="s">
        <v>61</v>
      </c>
      <c r="L6" s="19" t="s">
        <v>29</v>
      </c>
      <c r="M6" s="19" t="s">
        <v>30</v>
      </c>
      <c r="N6" s="19" t="s">
        <v>33</v>
      </c>
      <c r="O6" s="19" t="s">
        <v>29</v>
      </c>
      <c r="P6" s="19" t="s">
        <v>30</v>
      </c>
      <c r="Q6" s="20" t="s">
        <v>29</v>
      </c>
      <c r="R6" s="21" t="s">
        <v>30</v>
      </c>
    </row>
    <row r="7" spans="1:18" ht="12" customHeight="1" x14ac:dyDescent="0.2">
      <c r="A7" s="1" t="s">
        <v>22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7"/>
      <c r="P7" s="2"/>
      <c r="Q7" s="3"/>
      <c r="R7" s="3"/>
    </row>
    <row r="8" spans="1:18" ht="12" customHeight="1" x14ac:dyDescent="0.2">
      <c r="A8" s="4" t="s">
        <v>3</v>
      </c>
      <c r="B8" s="27">
        <f>SUM(JAN!B8+FEB!B8+MAC!B8+APRIL!B8+MEI!B8+JUN!B8+JULAI!B8+OGOS!B8+SEPT!B8+OKT!B8+NOV!B8+DIS!B8)</f>
        <v>1682</v>
      </c>
      <c r="C8" s="27">
        <f>SUM(JAN!C8+FEB!C8+MAC!C8+APRIL!C8+MEI!C8+JUN!C8+JULAI!C8+OGOS!C8+SEPT!C8+OKT!C8+NOV!C8+DIS!C8)</f>
        <v>111479</v>
      </c>
      <c r="D8" s="27">
        <f>SUM(JAN!D8+FEB!D8+MAC!D8+APRIL!D8+MEI!D8+JUN!D8+JULAI!D8+OGOS!D8+SEPT!D8+OKT!D8+NOV!D8+DIS!D8)</f>
        <v>20</v>
      </c>
      <c r="E8" s="27">
        <f>SUM(JAN!E8+FEB!E8+MAC!E8+APRIL!E8+MEI!E8+JUN!E8+JULAI!E8+OGOS!E8+SEPT!E8+OKT!E8+NOV!E8+DIS!E8)</f>
        <v>23198</v>
      </c>
      <c r="F8" s="27">
        <f>SUM(JAN!F8+FEB!F8+MAC!F8+APRIL!F8+MEI!F8+JUN!F8+JULAI!F8+OGOS!F8+SEPT!F8+OKT!F8+NOV!F8+DIS!F8)</f>
        <v>0</v>
      </c>
      <c r="G8" s="27">
        <f>SUM(JAN!G8+FEB!G8+MAC!G8+APRIL!G8+MEI!G8+JUN!G8+JULAI!G8+OGOS!G8+SEPT!G8+OKT!G8+NOV!G8+DIS!G8)</f>
        <v>1338</v>
      </c>
      <c r="H8" s="27">
        <f>SUM(JAN!H8+FEB!H8+MAC!H8+APRIL!H8+MEI!H8+JUN!H8+JULAI!H8+OGOS!H8+SEPT!H8+OKT!H8+NOV!H8+DIS!H8)</f>
        <v>25</v>
      </c>
      <c r="I8" s="27">
        <f>SUM(JAN!I8+FEB!I8+MAC!I8+APRIL!I8+MEI!I8+JUN!I8+JULAI!I8+OGOS!I8+SEPT!I8+OKT!I8+NOV!I8+DIS!I8)</f>
        <v>1</v>
      </c>
      <c r="J8" s="27">
        <f>SUM(JAN!J8+FEB!J8+MAC!J8+APRIL!J8+MEI!J8+JUN!J8+JULAI!J8+OGOS!J8+SEPT!J8+OKT!J8+NOV!J8+DIS!J8)</f>
        <v>94435</v>
      </c>
      <c r="K8" s="27">
        <f>SUM(JAN!K8+FEB!K8+MAC!K8+APRIL!K8+MEI!K8+JUN!K8+JULAI!K8+OGOS!K8+SEPT!K8+OKT!K8+NOV!K8+DIS!K8)</f>
        <v>3547</v>
      </c>
      <c r="L8" s="27">
        <f>SUM(JAN!L8)+(FEB!L8)+(MAC!L8)+(APRIL!L8)+(MEI!L8)+JUN!L8+JULAI!L8+OGOS!L8+SEPT!L8+OKT!L8+NOV!L8+DIS!L8</f>
        <v>0</v>
      </c>
      <c r="M8" s="27">
        <f>SUM(JAN!M8)+(FEB!M8)+(MAC!M8)+(APRIL!M8)+(MEI!M8)+JUN!M8+JULAI!M8+OGOS!M8+SEPT!M8+OKT!M8+NOV!M8+DIS!M8</f>
        <v>3</v>
      </c>
      <c r="N8" s="27">
        <f>SUM(JAN!N8)+(FEB!N8)+(MAC!N8)+(APRIL!N8)+(MEI!N8)+JUN!N8+JULAI!N8+OGOS!N8+SEPT!N8+OKT!N8+NOV!N8+DIS!N8</f>
        <v>141</v>
      </c>
      <c r="O8" s="27">
        <f>SUM(JAN!O8)+(FEB!O8)+(MAC!O8)+(APRIL!O8)+(MEI!O8)+JUN!O8+JULAI!O8+OGOS!O8+SEPT!O8+OKT!O8+NOV!O8+DIS!O8</f>
        <v>1</v>
      </c>
      <c r="P8" s="27">
        <f>SUM(JAN!P8)+(FEB!P8)+(MAC!P8)+(APRIL!P8)+(MEI!P8)+JUN!P8+JULAI!P8+OGOS!P8+SEPT!P8+OKT!P8+NOV!P8+DIS!P8</f>
        <v>792</v>
      </c>
      <c r="Q8" s="22">
        <f>IF(B8=0,0,(H8+I8)/B8*100)</f>
        <v>1.5457788347205708</v>
      </c>
      <c r="R8" s="22">
        <f>IF(C8=0,0,(J8+K8)/C8*100)</f>
        <v>87.892786982301601</v>
      </c>
    </row>
    <row r="9" spans="1:18" ht="12" customHeight="1" x14ac:dyDescent="0.2">
      <c r="A9" s="23" t="s">
        <v>4</v>
      </c>
      <c r="B9" s="27">
        <f>SUM(JAN!B9+FEB!B9+MAC!B9+APRIL!B9+MEI!B9+JUN!B9+JULAI!B9+OGOS!B9+SEPT!B9+OKT!B9+NOV!B9+DIS!B9)</f>
        <v>1090</v>
      </c>
      <c r="C9" s="27">
        <f>SUM(JAN!C9+FEB!C9+MAC!C9+APRIL!C9+MEI!C9+JUN!C9+JULAI!C9+OGOS!C9+SEPT!C9+OKT!C9+NOV!C9+DIS!C9)</f>
        <v>25322</v>
      </c>
      <c r="D9" s="27">
        <f>SUM(JAN!D9+FEB!D9+MAC!D9+APRIL!D9+MEI!D9+JUN!D9+JULAI!D9+OGOS!D9+SEPT!D9+OKT!D9+NOV!D9+DIS!D9)</f>
        <v>227</v>
      </c>
      <c r="E9" s="27">
        <f>SUM(JAN!E9+FEB!E9+MAC!E9+APRIL!E9+MEI!E9+JUN!E9+JULAI!E9+OGOS!E9+SEPT!E9+OKT!E9+NOV!E9+DIS!E9)</f>
        <v>4817</v>
      </c>
      <c r="F9" s="27">
        <f>SUM(JAN!F9+FEB!F9+MAC!F9+APRIL!F9+MEI!F9+JUN!F9+JULAI!F9+OGOS!F9+SEPT!F9+OKT!F9+NOV!F9+DIS!F9)</f>
        <v>6</v>
      </c>
      <c r="G9" s="27">
        <f>SUM(JAN!G9+FEB!G9+MAC!G9+APRIL!G9+MEI!G9+JUN!G9+JULAI!G9+OGOS!G9+SEPT!G9+OKT!G9+NOV!G9+DIS!G9)</f>
        <v>485</v>
      </c>
      <c r="H9" s="27">
        <f>SUM(JAN!H9+FEB!H9+MAC!H9+APRIL!H9+MEI!H9+JUN!H9+JULAI!H9+OGOS!H9+SEPT!H9+OKT!H9+NOV!H9+DIS!H9)</f>
        <v>872</v>
      </c>
      <c r="I9" s="27">
        <f>SUM(JAN!I9+FEB!I9+MAC!I9+APRIL!I9+MEI!I9+JUN!I9+JULAI!I9+OGOS!I9+SEPT!I9+OKT!I9+NOV!I9+DIS!I9)</f>
        <v>56</v>
      </c>
      <c r="J9" s="27">
        <f>SUM(JAN!J9+FEB!J9+MAC!J9+APRIL!J9+MEI!J9+JUN!J9+JULAI!J9+OGOS!J9+SEPT!J9+OKT!J9+NOV!J9+DIS!J9)</f>
        <v>22140</v>
      </c>
      <c r="K9" s="27">
        <f>SUM(JAN!K9+FEB!K9+MAC!K9+APRIL!K9+MEI!K9+JUN!K9+JULAI!K9+OGOS!K9+SEPT!K9+OKT!K9+NOV!K9+DIS!K9)</f>
        <v>1261</v>
      </c>
      <c r="L9" s="27">
        <f>SUM(JAN!L9)+(FEB!L9)+(MAC!L9)+(APRIL!L9)+(MEI!L9)+JUN!L9+JULAI!L9+OGOS!L9+SEPT!L9+OKT!L9+NOV!L9+DIS!L9</f>
        <v>3</v>
      </c>
      <c r="M9" s="27">
        <f>SUM(JAN!M9)+(FEB!M9)+(MAC!M9)+(APRIL!M9)+(MEI!M9)+JUN!M9+JULAI!M9+OGOS!M9+SEPT!M9+OKT!M9+NOV!M9+DIS!M9</f>
        <v>48</v>
      </c>
      <c r="N9" s="27">
        <f>SUM(JAN!N9)+(FEB!N9)+(MAC!N9)+(APRIL!N9)+(MEI!N9)+JUN!N9+JULAI!N9+OGOS!N9+SEPT!N9+OKT!N9+NOV!N9+DIS!N9</f>
        <v>70</v>
      </c>
      <c r="O9" s="27">
        <f>SUM(JAN!O9)+(FEB!O9)+(MAC!O9)+(APRIL!O9)+(MEI!O9)+JUN!O9+JULAI!O9+OGOS!O9+SEPT!O9+OKT!O9+NOV!O9+DIS!O9</f>
        <v>3</v>
      </c>
      <c r="P9" s="27">
        <f>SUM(JAN!P9)+(FEB!P9)+(MAC!P9)+(APRIL!P9)+(MEI!P9)+JUN!P9+JULAI!P9+OGOS!P9+SEPT!P9+OKT!P9+NOV!P9+DIS!P9</f>
        <v>203</v>
      </c>
      <c r="Q9" s="22">
        <f>IF(B9=0,0,(H9+I9)/B9*100)</f>
        <v>85.137614678899084</v>
      </c>
      <c r="R9" s="22">
        <f t="shared" ref="R9:R23" si="0">IF(C9=0,0,(J9+K9)/C9*100)</f>
        <v>92.413711397204011</v>
      </c>
    </row>
    <row r="10" spans="1:18" ht="12" customHeight="1" x14ac:dyDescent="0.2">
      <c r="A10" s="23" t="s">
        <v>5</v>
      </c>
      <c r="B10" s="27">
        <f>SUM(JAN!B10+FEB!B10+MAC!B10+APRIL!B10+MEI!B10+JUN!B10+JULAI!B10+OGOS!B10+SEPT!B10+OKT!B10+NOV!B10+DIS!B10)</f>
        <v>1267</v>
      </c>
      <c r="C10" s="27">
        <f>SUM(JAN!C10+FEB!C10+MAC!C10+APRIL!C10+MEI!C10+JUN!C10+JULAI!C10+OGOS!C10+SEPT!C10+OKT!C10+NOV!C10+DIS!C10)</f>
        <v>0</v>
      </c>
      <c r="D10" s="27">
        <f>SUM(JAN!D10+FEB!D10+MAC!D10+APRIL!D10+MEI!D10+JUN!D10+JULAI!D10+OGOS!D10+SEPT!D10+OKT!D10+NOV!D10+DIS!D10)</f>
        <v>230</v>
      </c>
      <c r="E10" s="27">
        <f>SUM(JAN!E10+FEB!E10+MAC!E10+APRIL!E10+MEI!E10+JUN!E10+JULAI!E10+OGOS!E10+SEPT!E10+OKT!E10+NOV!E10+DIS!E10)</f>
        <v>0</v>
      </c>
      <c r="F10" s="27">
        <f>SUM(JAN!F10+FEB!F10+MAC!F10+APRIL!F10+MEI!F10+JUN!F10+JULAI!F10+OGOS!F10+SEPT!F10+OKT!F10+NOV!F10+DIS!F10)</f>
        <v>35</v>
      </c>
      <c r="G10" s="27">
        <f>SUM(JAN!G10+FEB!G10+MAC!G10+APRIL!G10+MEI!G10+JUN!G10+JULAI!G10+OGOS!G10+SEPT!G10+OKT!G10+NOV!G10+DIS!G10)</f>
        <v>0</v>
      </c>
      <c r="H10" s="27">
        <f>SUM(JAN!H10+FEB!H10+MAC!H10+APRIL!H10+MEI!H10+JUN!H10+JULAI!H10+OGOS!H10+SEPT!H10+OKT!H10+NOV!H10+DIS!H10)</f>
        <v>798</v>
      </c>
      <c r="I10" s="27">
        <f>SUM(JAN!I10+FEB!I10+MAC!I10+APRIL!I10+MEI!I10+JUN!I10+JULAI!I10+OGOS!I10+SEPT!I10+OKT!I10+NOV!I10+DIS!I10)</f>
        <v>66</v>
      </c>
      <c r="J10" s="27">
        <f>SUM(JAN!J10+FEB!J10+MAC!J10+APRIL!J10+MEI!J10+JUN!J10+JULAI!J10+OGOS!J10+SEPT!J10+OKT!J10+NOV!J10+DIS!J10)</f>
        <v>0</v>
      </c>
      <c r="K10" s="27">
        <f>SUM(JAN!K10+FEB!K10+MAC!K10+APRIL!K10+MEI!K10+JUN!K10+JULAI!K10+OGOS!K10+SEPT!K10+OKT!K10+NOV!K10+DIS!K10)</f>
        <v>0</v>
      </c>
      <c r="L10" s="27">
        <f>SUM(JAN!L10)+(FEB!L10)+(MAC!L10)+(APRIL!L10)+(MEI!L10)+JUN!L10+JULAI!L10+OGOS!L10+SEPT!L10+OKT!L10+NOV!L10+DIS!L10</f>
        <v>23</v>
      </c>
      <c r="M10" s="27">
        <f>SUM(JAN!M10)+(FEB!M10)+(MAC!M10)+(APRIL!M10)+(MEI!M10)+JUN!M10+JULAI!M10+OGOS!M10+SEPT!M10+OKT!M10+NOV!M10+DIS!M10</f>
        <v>0</v>
      </c>
      <c r="N10" s="27">
        <f>SUM(JAN!N10)+(FEB!N10)+(MAC!N10)+(APRIL!N10)+(MEI!N10)+JUN!N10+JULAI!N10+OGOS!N10+SEPT!N10+OKT!N10+NOV!N10+DIS!N10</f>
        <v>15</v>
      </c>
      <c r="O10" s="27">
        <f>SUM(JAN!O10)+(FEB!O10)+(MAC!O10)+(APRIL!O10)+(MEI!O10)+JUN!O10+JULAI!O10+OGOS!O10+SEPT!O10+OKT!O10+NOV!O10+DIS!O10</f>
        <v>12</v>
      </c>
      <c r="P10" s="27">
        <f>SUM(JAN!P10)+(FEB!P10)+(MAC!P10)+(APRIL!P10)+(MEI!P10)+JUN!P10+JULAI!P10+OGOS!P10+SEPT!P10+OKT!P10+NOV!P10+DIS!P10</f>
        <v>0</v>
      </c>
      <c r="Q10" s="22">
        <f>IF(B10=0,0,(H10+I10)/B10*100)</f>
        <v>68.192580899763229</v>
      </c>
      <c r="R10" s="22">
        <f t="shared" si="0"/>
        <v>0</v>
      </c>
    </row>
    <row r="11" spans="1:18" s="24" customFormat="1" ht="12" customHeight="1" x14ac:dyDescent="0.2">
      <c r="A11" s="4" t="s">
        <v>6</v>
      </c>
      <c r="B11" s="27">
        <f>SUM(JAN!B11+FEB!B11+MAC!B11+APRIL!B11+MEI!B11+JUN!B11+JULAI!B11+OGOS!B11+SEPT!B11+OKT!B11+NOV!B11+DIS!B11)</f>
        <v>239</v>
      </c>
      <c r="C11" s="27">
        <f>SUM(JAN!C11+FEB!C11+MAC!C11+APRIL!C11+MEI!C11+JUN!C11+JULAI!C11+OGOS!C11+SEPT!C11+OKT!C11+NOV!C11+DIS!C11)</f>
        <v>2024</v>
      </c>
      <c r="D11" s="27">
        <f>SUM(JAN!D11+FEB!D11+MAC!D11+APRIL!D11+MEI!D11+JUN!D11+JULAI!D11+OGOS!D11+SEPT!D11+OKT!D11+NOV!D11+DIS!D11)</f>
        <v>52</v>
      </c>
      <c r="E11" s="27">
        <f>SUM(JAN!E11+FEB!E11+MAC!E11+APRIL!E11+MEI!E11+JUN!E11+JULAI!E11+OGOS!E11+SEPT!E11+OKT!E11+NOV!E11+DIS!E11)</f>
        <v>328</v>
      </c>
      <c r="F11" s="27">
        <f>SUM(JAN!F11+FEB!F11+MAC!F11+APRIL!F11+MEI!F11+JUN!F11+JULAI!F11+OGOS!F11+SEPT!F11+OKT!F11+NOV!F11+DIS!F11)</f>
        <v>3</v>
      </c>
      <c r="G11" s="27">
        <f>SUM(JAN!G11+FEB!G11+MAC!G11+APRIL!G11+MEI!G11+JUN!G11+JULAI!G11+OGOS!G11+SEPT!G11+OKT!G11+NOV!G11+DIS!G11)</f>
        <v>187</v>
      </c>
      <c r="H11" s="27">
        <f>SUM(JAN!H11+FEB!H11+MAC!H11+APRIL!H11+MEI!H11+JUN!H11+JULAI!H11+OGOS!H11+SEPT!H11+OKT!H11+NOV!H11+DIS!H11)</f>
        <v>100</v>
      </c>
      <c r="I11" s="27">
        <f>SUM(JAN!I11+FEB!I11+MAC!I11+APRIL!I11+MEI!I11+JUN!I11+JULAI!I11+OGOS!I11+SEPT!I11+OKT!I11+NOV!I11+DIS!I11)</f>
        <v>10</v>
      </c>
      <c r="J11" s="27">
        <f>SUM(JAN!J11+FEB!J11+MAC!J11+APRIL!J11+MEI!J11+JUN!J11+JULAI!J11+OGOS!J11+SEPT!J11+OKT!J11+NOV!J11+DIS!J11)</f>
        <v>1385</v>
      </c>
      <c r="K11" s="27">
        <f>SUM(JAN!K11+FEB!K11+MAC!K11+APRIL!K11+MEI!K11+JUN!K11+JULAI!K11+OGOS!K11+SEPT!K11+OKT!K11+NOV!K11+DIS!K11)</f>
        <v>488</v>
      </c>
      <c r="L11" s="27">
        <f>SUM(JAN!L11)+(FEB!L11)+(MAC!L11)+(APRIL!L11)+(MEI!L11)+JUN!L11+JULAI!L11+OGOS!L11+SEPT!L11+OKT!L11+NOV!L11+DIS!L11</f>
        <v>0</v>
      </c>
      <c r="M11" s="27">
        <f>SUM(JAN!M11)+(FEB!M11)+(MAC!M11)+(APRIL!M11)+(MEI!M11)+JUN!M11+JULAI!M11+OGOS!M11+SEPT!M11+OKT!M11+NOV!M11+DIS!M11</f>
        <v>0</v>
      </c>
      <c r="N11" s="27">
        <f>SUM(JAN!N11)+(FEB!N11)+(MAC!N11)+(APRIL!N11)+(MEI!N11)+JUN!N11+JULAI!N11+OGOS!N11+SEPT!N11+OKT!N11+NOV!N11+DIS!N11</f>
        <v>1</v>
      </c>
      <c r="O11" s="27">
        <f>SUM(JAN!O11)+(FEB!O11)+(MAC!O11)+(APRIL!O11)+(MEI!O11)+JUN!O11+JULAI!O11+OGOS!O11+SEPT!O11+OKT!O11+NOV!O11+DIS!O11</f>
        <v>0</v>
      </c>
      <c r="P11" s="27">
        <f>SUM(JAN!P11)+(FEB!P11)+(MAC!P11)+(APRIL!P11)+(MEI!P11)+JUN!P11+JULAI!P11+OGOS!P11+SEPT!P11+OKT!P11+NOV!P11+DIS!P11</f>
        <v>16</v>
      </c>
      <c r="Q11" s="222">
        <f>IF(B11=0,0,(H11+H12+H13+I11+I12+I13)/B11*100)</f>
        <v>92.887029288702934</v>
      </c>
      <c r="R11" s="22">
        <f t="shared" si="0"/>
        <v>92.539525691699609</v>
      </c>
    </row>
    <row r="12" spans="1:18" s="24" customFormat="1" ht="12" customHeight="1" x14ac:dyDescent="0.2">
      <c r="A12" s="4" t="s">
        <v>7</v>
      </c>
      <c r="B12" s="27">
        <f>SUM(JAN!B12+FEB!B12+MAC!B12+APRIL!B12+MEI!B12+JUN!B12+JULAI!B12+OGOS!B12+SEPT!B12+OKT!B12+NOV!B12+DIS!B12)</f>
        <v>0</v>
      </c>
      <c r="C12" s="27">
        <f>SUM(JAN!C12+FEB!C12+MAC!C12+APRIL!C12+MEI!C12+JUN!C12+JULAI!C12+OGOS!C12+SEPT!C12+OKT!C12+NOV!C12+DIS!C12)</f>
        <v>0</v>
      </c>
      <c r="D12" s="27">
        <f>SUM(JAN!D12+FEB!D12+MAC!D12+APRIL!D12+MEI!D12+JUN!D12+JULAI!D12+OGOS!D12+SEPT!D12+OKT!D12+NOV!D12+DIS!D12)</f>
        <v>0</v>
      </c>
      <c r="E12" s="27">
        <f>SUM(JAN!E12+FEB!E12+MAC!E12+APRIL!E12+MEI!E12+JUN!E12+JULAI!E12+OGOS!E12+SEPT!E12+OKT!E12+NOV!E12+DIS!E12)</f>
        <v>0</v>
      </c>
      <c r="F12" s="27">
        <f>SUM(JAN!F12+FEB!F12+MAC!F12+APRIL!F12+MEI!F12+JUN!F12+JULAI!F12+OGOS!F12+SEPT!F12+OKT!F12+NOV!F12+DIS!F12)</f>
        <v>0</v>
      </c>
      <c r="G12" s="27">
        <f>SUM(JAN!G12+FEB!G12+MAC!G12+APRIL!G12+MEI!G12+JUN!G12+JULAI!G12+OGOS!G12+SEPT!G12+OKT!G12+NOV!G12+DIS!G12)</f>
        <v>0</v>
      </c>
      <c r="H12" s="27">
        <f>SUM(JAN!H12+FEB!H12+MAC!H12+APRIL!H12+MEI!H12+JUN!H12+JULAI!H12+OGOS!H12+SEPT!H12+OKT!H12+NOV!H12+DIS!H12)</f>
        <v>0</v>
      </c>
      <c r="I12" s="27">
        <f>SUM(JAN!I12+FEB!I12+MAC!I12+APRIL!I12+MEI!I12+JUN!I12+JULAI!I12+OGOS!I12+SEPT!I12+OKT!I12+NOV!I12+DIS!I12)</f>
        <v>0</v>
      </c>
      <c r="J12" s="27">
        <f>SUM(JAN!J12+FEB!J12+MAC!J12+APRIL!J12+MEI!J12+JUN!J12+JULAI!J12+OGOS!J12+SEPT!J12+OKT!J12+NOV!J12+DIS!J12)</f>
        <v>0</v>
      </c>
      <c r="K12" s="27">
        <f>SUM(JAN!K12+FEB!K12+MAC!K12+APRIL!K12+MEI!K12+JUN!K12+JULAI!K12+OGOS!K12+SEPT!K12+OKT!K12+NOV!K12+DIS!K12)</f>
        <v>0</v>
      </c>
      <c r="L12" s="27">
        <f>SUM(JAN!L12)+(FEB!L12)+(MAC!L12)+(APRIL!L12)+(MEI!L12)+JUN!L12+JULAI!L12+OGOS!L12+SEPT!L12+OKT!L12+NOV!L12+DIS!L12</f>
        <v>0</v>
      </c>
      <c r="M12" s="27">
        <f>SUM(JAN!M12)+(FEB!M12)+(MAC!M12)+(APRIL!M12)+(MEI!M12)+JUN!M12+JULAI!M12+OGOS!M12+SEPT!M12+OKT!M12+NOV!M12+DIS!M12</f>
        <v>0</v>
      </c>
      <c r="N12" s="27">
        <f>SUM(JAN!N12)+(FEB!N12)+(MAC!N12)+(APRIL!N12)+(MEI!N12)+JUN!N12+JULAI!N12+OGOS!N12+SEPT!N12+OKT!N12+NOV!N12+DIS!N12</f>
        <v>0</v>
      </c>
      <c r="O12" s="27">
        <f>SUM(JAN!O12)+(FEB!O12)+(MAC!O12)+(APRIL!O12)+(MEI!O12)+JUN!O12+JULAI!O12+OGOS!O12+SEPT!O12+OKT!O12+NOV!O12+DIS!O12</f>
        <v>0</v>
      </c>
      <c r="P12" s="27">
        <f>SUM(JAN!P12)+(FEB!P12)+(MAC!P12)+(APRIL!P12)+(MEI!P12)+JUN!P12+JULAI!P12+OGOS!P12+SEPT!P12+OKT!P12+NOV!P12+DIS!P12</f>
        <v>0</v>
      </c>
      <c r="Q12" s="223"/>
      <c r="R12" s="22">
        <f t="shared" si="0"/>
        <v>0</v>
      </c>
    </row>
    <row r="13" spans="1:18" s="24" customFormat="1" ht="12" customHeight="1" x14ac:dyDescent="0.2">
      <c r="A13" s="4" t="s">
        <v>8</v>
      </c>
      <c r="B13" s="27">
        <f>SUM(JAN!B13+FEB!B13+MAC!B13+APRIL!B13+MEI!B13+JUN!B13+JULAI!B13+OGOS!B13+SEPT!B13+OKT!B13+NOV!B13+DIS!B13)</f>
        <v>0</v>
      </c>
      <c r="C13" s="27">
        <f>SUM(JAN!C13+FEB!C13+MAC!C13+APRIL!C13+MEI!C13+JUN!C13+JULAI!C13+OGOS!C13+SEPT!C13+OKT!C13+NOV!C13+DIS!C13)</f>
        <v>451</v>
      </c>
      <c r="D13" s="27">
        <f>SUM(JAN!D13+FEB!D13+MAC!D13+APRIL!D13+MEI!D13+JUN!D13+JULAI!D13+OGOS!D13+SEPT!D13+OKT!D13+NOV!D13+DIS!D13)</f>
        <v>0</v>
      </c>
      <c r="E13" s="27">
        <f>SUM(JAN!E13+FEB!E13+MAC!E13+APRIL!E13+MEI!E13+JUN!E13+JULAI!E13+OGOS!E13+SEPT!E13+OKT!E13+NOV!E13+DIS!E13)</f>
        <v>20</v>
      </c>
      <c r="F13" s="27">
        <f>SUM(JAN!F13+FEB!F13+MAC!F13+APRIL!F13+MEI!F13+JUN!F13+JULAI!F13+OGOS!F13+SEPT!F13+OKT!F13+NOV!F13+DIS!F13)</f>
        <v>0</v>
      </c>
      <c r="G13" s="27">
        <f>SUM(JAN!G13+FEB!G13+MAC!G13+APRIL!G13+MEI!G13+JUN!G13+JULAI!G13+OGOS!G13+SEPT!G13+OKT!G13+NOV!G13+DIS!G13)</f>
        <v>30</v>
      </c>
      <c r="H13" s="27">
        <f>SUM(JAN!H13+FEB!H13+MAC!H13+APRIL!H13+MEI!H13+JUN!H13+JULAI!H13+OGOS!H13+SEPT!H13+OKT!H13+NOV!H13+DIS!H13)</f>
        <v>59</v>
      </c>
      <c r="I13" s="27">
        <f>SUM(JAN!I13+FEB!I13+MAC!I13+APRIL!I13+MEI!I13+JUN!I13+JULAI!I13+OGOS!I13+SEPT!I13+OKT!I13+NOV!I13+DIS!I13)</f>
        <v>53</v>
      </c>
      <c r="J13" s="27">
        <f>SUM(JAN!J13+FEB!J13+MAC!J13+APRIL!J13+MEI!J13+JUN!J13+JULAI!J13+OGOS!J13+SEPT!J13+OKT!J13+NOV!J13+DIS!J13)</f>
        <v>279</v>
      </c>
      <c r="K13" s="27">
        <f>SUM(JAN!K13+FEB!K13+MAC!K13+APRIL!K13+MEI!K13+JUN!K13+JULAI!K13+OGOS!K13+SEPT!K13+OKT!K13+NOV!K13+DIS!K13)</f>
        <v>235</v>
      </c>
      <c r="L13" s="27">
        <f>SUM(JAN!L13)+(FEB!L13)+(MAC!L13)+(APRIL!L13)+(MEI!L13)+JUN!L13+JULAI!L13+OGOS!L13+SEPT!L13+OKT!L13+NOV!L13+DIS!L13</f>
        <v>0</v>
      </c>
      <c r="M13" s="27">
        <f>SUM(JAN!M13)+(FEB!M13)+(MAC!M13)+(APRIL!M13)+(MEI!M13)+JUN!M13+JULAI!M13+OGOS!M13+SEPT!M13+OKT!M13+NOV!M13+DIS!M13</f>
        <v>0</v>
      </c>
      <c r="N13" s="27">
        <f>SUM(JAN!N13)+(FEB!N13)+(MAC!N13)+(APRIL!N13)+(MEI!N13)+JUN!N13+JULAI!N13+OGOS!N13+SEPT!N13+OKT!N13+NOV!N13+DIS!N13</f>
        <v>0</v>
      </c>
      <c r="O13" s="27">
        <f>SUM(JAN!O13)+(FEB!O13)+(MAC!O13)+(APRIL!O13)+(MEI!O13)+JUN!O13+JULAI!O13+OGOS!O13+SEPT!O13+OKT!O13+NOV!O13+DIS!O13</f>
        <v>0</v>
      </c>
      <c r="P13" s="27">
        <f>SUM(JAN!P13)+(FEB!P13)+(MAC!P13)+(APRIL!P13)+(MEI!P13)+JUN!P13+JULAI!P13+OGOS!P13+SEPT!P13+OKT!P13+NOV!P13+DIS!P13</f>
        <v>9</v>
      </c>
      <c r="Q13" s="231"/>
      <c r="R13" s="22">
        <f t="shared" si="0"/>
        <v>113.9689578713969</v>
      </c>
    </row>
    <row r="14" spans="1:18" s="24" customFormat="1" ht="12" customHeight="1" x14ac:dyDescent="0.2">
      <c r="A14" s="4" t="s">
        <v>9</v>
      </c>
      <c r="B14" s="27">
        <f>SUM(JAN!B14+FEB!B14+MAC!B14+APRIL!B14+MEI!B14+JUN!B14+JULAI!B14+OGOS!B14+SEPT!B14+OKT!B14+NOV!B14+DIS!B14)</f>
        <v>429</v>
      </c>
      <c r="C14" s="27">
        <f>SUM(JAN!C14+FEB!C14+MAC!C14+APRIL!C14+MEI!C14+JUN!C14+JULAI!C14+OGOS!C14+SEPT!C14+OKT!C14+NOV!C14+DIS!C14)</f>
        <v>7184</v>
      </c>
      <c r="D14" s="27">
        <f>SUM(JAN!D14+FEB!D14+MAC!D14+APRIL!D14+MEI!D14+JUN!D14+JULAI!D14+OGOS!D14+SEPT!D14+OKT!D14+NOV!D14+DIS!D14)</f>
        <v>4</v>
      </c>
      <c r="E14" s="27">
        <f>SUM(JAN!E14+FEB!E14+MAC!E14+APRIL!E14+MEI!E14+JUN!E14+JULAI!E14+OGOS!E14+SEPT!E14+OKT!E14+NOV!E14+DIS!E14)</f>
        <v>1821</v>
      </c>
      <c r="F14" s="27">
        <f>SUM(JAN!F14+FEB!F14+MAC!F14+APRIL!F14+MEI!F14+JUN!F14+JULAI!F14+OGOS!F14+SEPT!F14+OKT!F14+NOV!F14+DIS!F14)</f>
        <v>3</v>
      </c>
      <c r="G14" s="27">
        <f>SUM(JAN!G14+FEB!G14+MAC!G14+APRIL!G14+MEI!G14+JUN!G14+JULAI!G14+OGOS!G14+SEPT!G14+OKT!G14+NOV!G14+DIS!G14)</f>
        <v>477</v>
      </c>
      <c r="H14" s="27">
        <f>SUM(JAN!H14+FEB!H14+MAC!H14+APRIL!H14+MEI!H14+JUN!H14+JULAI!H14+OGOS!H14+SEPT!H14+OKT!H14+NOV!H14+DIS!H14)</f>
        <v>85</v>
      </c>
      <c r="I14" s="27">
        <f>SUM(JAN!I14+FEB!I14+MAC!I14+APRIL!I14+MEI!I14+JUN!I14+JULAI!I14+OGOS!I14+SEPT!I14+OKT!I14+NOV!I14+DIS!I14)</f>
        <v>12</v>
      </c>
      <c r="J14" s="27">
        <f>SUM(JAN!J14+FEB!J14+MAC!J14+APRIL!J14+MEI!J14+JUN!J14+JULAI!J14+OGOS!J14+SEPT!J14+OKT!J14+NOV!J14+DIS!J14)</f>
        <v>5542</v>
      </c>
      <c r="K14" s="27">
        <f>SUM(JAN!K14+FEB!K14+MAC!K14+APRIL!K14+MEI!K14+JUN!K14+JULAI!K14+OGOS!K14+SEPT!K14+OKT!K14+NOV!K14+DIS!K14)</f>
        <v>817</v>
      </c>
      <c r="L14" s="27">
        <f>SUM(JAN!L14)+(FEB!L14)+(MAC!L14)+(APRIL!L14)+(MEI!L14)+JUN!L14+JULAI!L14+OGOS!L14+SEPT!L14+OKT!L14+NOV!L14+DIS!L14</f>
        <v>0</v>
      </c>
      <c r="M14" s="27">
        <f>SUM(JAN!M14)+(FEB!M14)+(MAC!M14)+(APRIL!M14)+(MEI!M14)+JUN!M14+JULAI!M14+OGOS!M14+SEPT!M14+OKT!M14+NOV!M14+DIS!M14</f>
        <v>5</v>
      </c>
      <c r="N14" s="27">
        <f>SUM(JAN!N14)+(FEB!N14)+(MAC!N14)+(APRIL!N14)+(MEI!N14)+JUN!N14+JULAI!N14+OGOS!N14+SEPT!N14+OKT!N14+NOV!N14+DIS!N14</f>
        <v>46</v>
      </c>
      <c r="O14" s="27">
        <f>SUM(JAN!O14)+(FEB!O14)+(MAC!O14)+(APRIL!O14)+(MEI!O14)+JUN!O14+JULAI!O14+OGOS!O14+SEPT!O14+OKT!O14+NOV!O14+DIS!O14</f>
        <v>0</v>
      </c>
      <c r="P14" s="27">
        <f>SUM(JAN!P14)+(FEB!P14)+(MAC!P14)+(APRIL!P14)+(MEI!P14)+JUN!P14+JULAI!P14+OGOS!P14+SEPT!P14+OKT!P14+NOV!P14+DIS!P14</f>
        <v>58</v>
      </c>
      <c r="Q14" s="222">
        <f>IF(B14=0,0,(H14+H15+H16+H17+H18+H19+H20+I14+I15+I16+I17+I18+I19+I20)/B14*100)</f>
        <v>78.787878787878782</v>
      </c>
      <c r="R14" s="22">
        <f t="shared" si="0"/>
        <v>88.516146993318486</v>
      </c>
    </row>
    <row r="15" spans="1:18" s="24" customFormat="1" ht="12" customHeight="1" x14ac:dyDescent="0.2">
      <c r="A15" s="4" t="s">
        <v>10</v>
      </c>
      <c r="B15" s="27">
        <f>SUM(JAN!B15+FEB!B15+MAC!B15+APRIL!B15+MEI!B15+JUN!B15+JULAI!B15+OGOS!B15+SEPT!B15+OKT!B15+NOV!B15+DIS!B15)</f>
        <v>0</v>
      </c>
      <c r="C15" s="27">
        <f>SUM(JAN!C15+FEB!C15+MAC!C15+APRIL!C15+MEI!C15+JUN!C15+JULAI!C15+OGOS!C15+SEPT!C15+OKT!C15+NOV!C15+DIS!C15)</f>
        <v>3332</v>
      </c>
      <c r="D15" s="27">
        <f>SUM(JAN!D15+FEB!D15+MAC!D15+APRIL!D15+MEI!D15+JUN!D15+JULAI!D15+OGOS!D15+SEPT!D15+OKT!D15+NOV!D15+DIS!D15)</f>
        <v>0</v>
      </c>
      <c r="E15" s="27">
        <f>SUM(JAN!E15+FEB!E15+MAC!E15+APRIL!E15+MEI!E15+JUN!E15+JULAI!E15+OGOS!E15+SEPT!E15+OKT!E15+NOV!E15+DIS!E15)</f>
        <v>968</v>
      </c>
      <c r="F15" s="27">
        <f>SUM(JAN!F15+FEB!F15+MAC!F15+APRIL!F15+MEI!F15+JUN!F15+JULAI!F15+OGOS!F15+SEPT!F15+OKT!F15+NOV!F15+DIS!F15)</f>
        <v>2</v>
      </c>
      <c r="G15" s="27">
        <f>SUM(JAN!G15+FEB!G15+MAC!G15+APRIL!G15+MEI!G15+JUN!G15+JULAI!G15+OGOS!G15+SEPT!G15+OKT!G15+NOV!G15+DIS!G15)</f>
        <v>132</v>
      </c>
      <c r="H15" s="27">
        <f>SUM(JAN!H15+FEB!H15+MAC!H15+APRIL!H15+MEI!H15+JUN!H15+JULAI!H15+OGOS!H15+SEPT!H15+OKT!H15+NOV!H15+DIS!H15)</f>
        <v>48</v>
      </c>
      <c r="I15" s="27">
        <f>SUM(JAN!I15+FEB!I15+MAC!I15+APRIL!I15+MEI!I15+JUN!I15+JULAI!I15+OGOS!I15+SEPT!I15+OKT!I15+NOV!I15+DIS!I15)</f>
        <v>2</v>
      </c>
      <c r="J15" s="27">
        <f>SUM(JAN!J15+FEB!J15+MAC!J15+APRIL!J15+MEI!J15+JUN!J15+JULAI!J15+OGOS!J15+SEPT!J15+OKT!J15+NOV!J15+DIS!J15)</f>
        <v>2431</v>
      </c>
      <c r="K15" s="27">
        <f>SUM(JAN!K15+FEB!K15+MAC!K15+APRIL!K15+MEI!K15+JUN!K15+JULAI!K15+OGOS!K15+SEPT!K15+OKT!K15+NOV!K15+DIS!K15)</f>
        <v>351</v>
      </c>
      <c r="L15" s="27">
        <f>SUM(JAN!L15)+(FEB!L15)+(MAC!L15)+(APRIL!L15)+(MEI!L15)+JUN!L15+JULAI!L15+OGOS!L15+SEPT!L15+OKT!L15+NOV!L15+DIS!L15</f>
        <v>0</v>
      </c>
      <c r="M15" s="27">
        <f>SUM(JAN!M15)+(FEB!M15)+(MAC!M15)+(APRIL!M15)+(MEI!M15)+JUN!M15+JULAI!M15+OGOS!M15+SEPT!M15+OKT!M15+NOV!M15+DIS!M15</f>
        <v>0</v>
      </c>
      <c r="N15" s="27">
        <f>SUM(JAN!N15)+(FEB!N15)+(MAC!N15)+(APRIL!N15)+(MEI!N15)+JUN!N15+JULAI!N15+OGOS!N15+SEPT!N15+OKT!N15+NOV!N15+DIS!N15</f>
        <v>0</v>
      </c>
      <c r="O15" s="27">
        <f>SUM(JAN!O15)+(FEB!O15)+(MAC!O15)+(APRIL!O15)+(MEI!O15)+JUN!O15+JULAI!O15+OGOS!O15+SEPT!O15+OKT!O15+NOV!O15+DIS!O15</f>
        <v>0</v>
      </c>
      <c r="P15" s="27">
        <f>SUM(JAN!P15)+(FEB!P15)+(MAC!P15)+(APRIL!P15)+(MEI!P15)+JUN!P15+JULAI!P15+OGOS!P15+SEPT!P15+OKT!P15+NOV!P15+DIS!P15</f>
        <v>79</v>
      </c>
      <c r="Q15" s="223"/>
      <c r="R15" s="22">
        <f t="shared" si="0"/>
        <v>83.493397358943582</v>
      </c>
    </row>
    <row r="16" spans="1:18" s="24" customFormat="1" ht="12" customHeight="1" x14ac:dyDescent="0.2">
      <c r="A16" s="4" t="s">
        <v>11</v>
      </c>
      <c r="B16" s="27">
        <f>SUM(JAN!B16+FEB!B16+MAC!B16+APRIL!B16+MEI!B16+JUN!B16+JULAI!B16+OGOS!B16+SEPT!B16+OKT!B16+NOV!B16+DIS!B16)</f>
        <v>0</v>
      </c>
      <c r="C16" s="27">
        <f>SUM(JAN!C16+FEB!C16+MAC!C16+APRIL!C16+MEI!C16+JUN!C16+JULAI!C16+OGOS!C16+SEPT!C16+OKT!C16+NOV!C16+DIS!C16)</f>
        <v>8692</v>
      </c>
      <c r="D16" s="27">
        <f>SUM(JAN!D16+FEB!D16+MAC!D16+APRIL!D16+MEI!D16+JUN!D16+JULAI!D16+OGOS!D16+SEPT!D16+OKT!D16+NOV!D16+DIS!D16)</f>
        <v>27</v>
      </c>
      <c r="E16" s="27">
        <f>SUM(JAN!E16+FEB!E16+MAC!E16+APRIL!E16+MEI!E16+JUN!E16+JULAI!E16+OGOS!E16+SEPT!E16+OKT!E16+NOV!E16+DIS!E16)</f>
        <v>2490</v>
      </c>
      <c r="F16" s="27">
        <f>SUM(JAN!F16+FEB!F16+MAC!F16+APRIL!F16+MEI!F16+JUN!F16+JULAI!F16+OGOS!F16+SEPT!F16+OKT!F16+NOV!F16+DIS!F16)</f>
        <v>0</v>
      </c>
      <c r="G16" s="27">
        <f>SUM(JAN!G16+FEB!G16+MAC!G16+APRIL!G16+MEI!G16+JUN!G16+JULAI!G16+OGOS!G16+SEPT!G16+OKT!G16+NOV!G16+DIS!G16)</f>
        <v>782</v>
      </c>
      <c r="H16" s="27">
        <f>SUM(JAN!H16+FEB!H16+MAC!H16+APRIL!H16+MEI!H16+JUN!H16+JULAI!H16+OGOS!H16+SEPT!H16+OKT!H16+NOV!H16+DIS!H16)</f>
        <v>132</v>
      </c>
      <c r="I16" s="27">
        <f>SUM(JAN!I16+FEB!I16+MAC!I16+APRIL!I16+MEI!I16+JUN!I16+JULAI!I16+OGOS!I16+SEPT!I16+OKT!I16+NOV!I16+DIS!I16)</f>
        <v>6</v>
      </c>
      <c r="J16" s="27">
        <f>SUM(JAN!J16+FEB!J16+MAC!J16+APRIL!J16+MEI!J16+JUN!J16+JULAI!J16+OGOS!J16+SEPT!J16+OKT!J16+NOV!J16+DIS!J16)</f>
        <v>6483</v>
      </c>
      <c r="K16" s="27">
        <f>SUM(JAN!K16+FEB!K16+MAC!K16+APRIL!K16+MEI!K16+JUN!K16+JULAI!K16+OGOS!K16+SEPT!K16+OKT!K16+NOV!K16+DIS!K16)</f>
        <v>1540</v>
      </c>
      <c r="L16" s="27">
        <f>SUM(JAN!L16)+(FEB!L16)+(MAC!L16)+(APRIL!L16)+(MEI!L16)+JUN!L16+JULAI!L16+OGOS!L16+SEPT!L16+OKT!L16+NOV!L16+DIS!L16</f>
        <v>0</v>
      </c>
      <c r="M16" s="27">
        <f>SUM(JAN!M16)+(FEB!M16)+(MAC!M16)+(APRIL!M16)+(MEI!M16)+JUN!M16+JULAI!M16+OGOS!M16+SEPT!M16+OKT!M16+NOV!M16+DIS!M16</f>
        <v>14</v>
      </c>
      <c r="N16" s="27">
        <f>SUM(JAN!N16)+(FEB!N16)+(MAC!N16)+(APRIL!N16)+(MEI!N16)+JUN!N16+JULAI!N16+OGOS!N16+SEPT!N16+OKT!N16+NOV!N16+DIS!N16</f>
        <v>0</v>
      </c>
      <c r="O16" s="27">
        <f>SUM(JAN!O16)+(FEB!O16)+(MAC!O16)+(APRIL!O16)+(MEI!O16)+JUN!O16+JULAI!O16+OGOS!O16+SEPT!O16+OKT!O16+NOV!O16+DIS!O16</f>
        <v>0</v>
      </c>
      <c r="P16" s="27">
        <f>SUM(JAN!P16)+(FEB!P16)+(MAC!P16)+(APRIL!P16)+(MEI!P16)+JUN!P16+JULAI!P16+OGOS!P16+SEPT!P16+OKT!P16+NOV!P16+DIS!P16</f>
        <v>88</v>
      </c>
      <c r="Q16" s="223"/>
      <c r="R16" s="22">
        <f t="shared" si="0"/>
        <v>92.303267372296361</v>
      </c>
    </row>
    <row r="17" spans="1:18" s="24" customFormat="1" ht="12" customHeight="1" x14ac:dyDescent="0.2">
      <c r="A17" s="4" t="s">
        <v>12</v>
      </c>
      <c r="B17" s="27">
        <f>SUM(JAN!B17+FEB!B17+MAC!B17+APRIL!B17+MEI!B17+JUN!B17+JULAI!B17+OGOS!B17+SEPT!B17+OKT!B17+NOV!B17+DIS!B17)</f>
        <v>0</v>
      </c>
      <c r="C17" s="27">
        <f>SUM(JAN!C17+FEB!C17+MAC!C17+APRIL!C17+MEI!C17+JUN!C17+JULAI!C17+OGOS!C17+SEPT!C17+OKT!C17+NOV!C17+DIS!C17)</f>
        <v>5221</v>
      </c>
      <c r="D17" s="27">
        <f>SUM(JAN!D17+FEB!D17+MAC!D17+APRIL!D17+MEI!D17+JUN!D17+JULAI!D17+OGOS!D17+SEPT!D17+OKT!D17+NOV!D17+DIS!D17)</f>
        <v>10</v>
      </c>
      <c r="E17" s="27">
        <f>SUM(JAN!E17+FEB!E17+MAC!E17+APRIL!E17+MEI!E17+JUN!E17+JULAI!E17+OGOS!E17+SEPT!E17+OKT!E17+NOV!E17+DIS!E17)</f>
        <v>1361</v>
      </c>
      <c r="F17" s="27">
        <f>SUM(JAN!F17+FEB!F17+MAC!F17+APRIL!F17+MEI!F17+JUN!F17+JULAI!F17+OGOS!F17+SEPT!F17+OKT!F17+NOV!F17+DIS!F17)</f>
        <v>0</v>
      </c>
      <c r="G17" s="27">
        <f>SUM(JAN!G17+FEB!G17+MAC!G17+APRIL!G17+MEI!G17+JUN!G17+JULAI!G17+OGOS!G17+SEPT!G17+OKT!G17+NOV!G17+DIS!G17)</f>
        <v>329</v>
      </c>
      <c r="H17" s="27">
        <f>SUM(JAN!H17+FEB!H17+MAC!H17+APRIL!H17+MEI!H17+JUN!H17+JULAI!H17+OGOS!H17+SEPT!H17+OKT!H17+NOV!H17+DIS!H17)</f>
        <v>41</v>
      </c>
      <c r="I17" s="27">
        <f>SUM(JAN!I17+FEB!I17+MAC!I17+APRIL!I17+MEI!I17+JUN!I17+JULAI!I17+OGOS!I17+SEPT!I17+OKT!I17+NOV!I17+DIS!I17)</f>
        <v>0</v>
      </c>
      <c r="J17" s="27">
        <f>SUM(JAN!J17+FEB!J17+MAC!J17+APRIL!J17+MEI!J17+JUN!J17+JULAI!J17+OGOS!J17+SEPT!J17+OKT!J17+NOV!J17+DIS!J17)</f>
        <v>3897</v>
      </c>
      <c r="K17" s="27">
        <f>SUM(JAN!K17+FEB!K17+MAC!K17+APRIL!K17+MEI!K17+JUN!K17+JULAI!K17+OGOS!K17+SEPT!K17+OKT!K17+NOV!K17+DIS!K17)</f>
        <v>551</v>
      </c>
      <c r="L17" s="27">
        <f>SUM(JAN!L17)+(FEB!L17)+(MAC!L17)+(APRIL!L17)+(MEI!L17)+JUN!L17+JULAI!L17+OGOS!L17+SEPT!L17+OKT!L17+NOV!L17+DIS!L17</f>
        <v>0</v>
      </c>
      <c r="M17" s="27">
        <f>SUM(JAN!M17)+(FEB!M17)+(MAC!M17)+(APRIL!M17)+(MEI!M17)+JUN!M17+JULAI!M17+OGOS!M17+SEPT!M17+OKT!M17+NOV!M17+DIS!M17</f>
        <v>11</v>
      </c>
      <c r="N17" s="27">
        <f>SUM(JAN!N17)+(FEB!N17)+(MAC!N17)+(APRIL!N17)+(MEI!N17)+JUN!N17+JULAI!N17+OGOS!N17+SEPT!N17+OKT!N17+NOV!N17+DIS!N17</f>
        <v>0</v>
      </c>
      <c r="O17" s="27">
        <f>SUM(JAN!O17)+(FEB!O17)+(MAC!O17)+(APRIL!O17)+(MEI!O17)+JUN!O17+JULAI!O17+OGOS!O17+SEPT!O17+OKT!O17+NOV!O17+DIS!O17</f>
        <v>0</v>
      </c>
      <c r="P17" s="27">
        <f>SUM(JAN!P17)+(FEB!P17)+(MAC!P17)+(APRIL!P17)+(MEI!P17)+JUN!P17+JULAI!P17+OGOS!P17+SEPT!P17+OKT!P17+NOV!P17+DIS!P17</f>
        <v>91</v>
      </c>
      <c r="Q17" s="223"/>
      <c r="R17" s="22">
        <f t="shared" si="0"/>
        <v>85.194407201685493</v>
      </c>
    </row>
    <row r="18" spans="1:18" s="24" customFormat="1" ht="12" customHeight="1" x14ac:dyDescent="0.2">
      <c r="A18" s="4" t="s">
        <v>13</v>
      </c>
      <c r="B18" s="27">
        <f>SUM(JAN!B18+FEB!B18+MAC!B18+APRIL!B18+MEI!B18+JUN!B18+JULAI!B18+OGOS!B18+SEPT!B18+OKT!B18+NOV!B18+DIS!B18)</f>
        <v>0</v>
      </c>
      <c r="C18" s="27">
        <f>SUM(JAN!C18+FEB!C18+MAC!C18+APRIL!C18+MEI!C18+JUN!C18+JULAI!C18+OGOS!C18+SEPT!C18+OKT!C18+NOV!C18+DIS!C18)</f>
        <v>543</v>
      </c>
      <c r="D18" s="27">
        <f>SUM(JAN!D18+FEB!D18+MAC!D18+APRIL!D18+MEI!D18+JUN!D18+JULAI!D18+OGOS!D18+SEPT!D18+OKT!D18+NOV!D18+DIS!D18)</f>
        <v>1</v>
      </c>
      <c r="E18" s="27">
        <f>SUM(JAN!E18+FEB!E18+MAC!E18+APRIL!E18+MEI!E18+JUN!E18+JULAI!E18+OGOS!E18+SEPT!E18+OKT!E18+NOV!E18+DIS!E18)</f>
        <v>103</v>
      </c>
      <c r="F18" s="27">
        <f>SUM(JAN!F18+FEB!F18+MAC!F18+APRIL!F18+MEI!F18+JUN!F18+JULAI!F18+OGOS!F18+SEPT!F18+OKT!F18+NOV!F18+DIS!F18)</f>
        <v>0</v>
      </c>
      <c r="G18" s="27">
        <f>SUM(JAN!G18+FEB!G18+MAC!G18+APRIL!G18+MEI!G18+JUN!G18+JULAI!G18+OGOS!G18+SEPT!G18+OKT!G18+NOV!G18+DIS!G18)</f>
        <v>54</v>
      </c>
      <c r="H18" s="27">
        <f>SUM(JAN!H18+FEB!H18+MAC!H18+APRIL!H18+MEI!H18+JUN!H18+JULAI!H18+OGOS!H18+SEPT!H18+OKT!H18+NOV!H18+DIS!H18)</f>
        <v>4</v>
      </c>
      <c r="I18" s="27">
        <f>SUM(JAN!I18+FEB!I18+MAC!I18+APRIL!I18+MEI!I18+JUN!I18+JULAI!I18+OGOS!I18+SEPT!I18+OKT!I18+NOV!I18+DIS!I18)</f>
        <v>1</v>
      </c>
      <c r="J18" s="27">
        <f>SUM(JAN!J18+FEB!J18+MAC!J18+APRIL!J18+MEI!J18+JUN!J18+JULAI!J18+OGOS!J18+SEPT!J18+OKT!J18+NOV!J18+DIS!J18)</f>
        <v>350</v>
      </c>
      <c r="K18" s="27">
        <f>SUM(JAN!K18+FEB!K18+MAC!K18+APRIL!K18+MEI!K18+JUN!K18+JULAI!K18+OGOS!K18+SEPT!K18+OKT!K18+NOV!K18+DIS!K18)</f>
        <v>124</v>
      </c>
      <c r="L18" s="27">
        <f>SUM(JAN!L18)+(FEB!L18)+(MAC!L18)+(APRIL!L18)+(MEI!L18)+JUN!L18+JULAI!L18+OGOS!L18+SEPT!L18+OKT!L18+NOV!L18+DIS!L18</f>
        <v>0</v>
      </c>
      <c r="M18" s="27">
        <f>SUM(JAN!M18)+(FEB!M18)+(MAC!M18)+(APRIL!M18)+(MEI!M18)+JUN!M18+JULAI!M18+OGOS!M18+SEPT!M18+OKT!M18+NOV!M18+DIS!M18</f>
        <v>0</v>
      </c>
      <c r="N18" s="27">
        <f>SUM(JAN!N18)+(FEB!N18)+(MAC!N18)+(APRIL!N18)+(MEI!N18)+JUN!N18+JULAI!N18+OGOS!N18+SEPT!N18+OKT!N18+NOV!N18+DIS!N18</f>
        <v>0</v>
      </c>
      <c r="O18" s="27">
        <f>SUM(JAN!O18)+(FEB!O18)+(MAC!O18)+(APRIL!O18)+(MEI!O18)+JUN!O18+JULAI!O18+OGOS!O18+SEPT!O18+OKT!O18+NOV!O18+DIS!O18</f>
        <v>0</v>
      </c>
      <c r="P18" s="27">
        <f>SUM(JAN!P18)+(FEB!P18)+(MAC!P18)+(APRIL!P18)+(MEI!P18)+JUN!P18+JULAI!P18+OGOS!P18+SEPT!P18+OKT!P18+NOV!P18+DIS!P18</f>
        <v>10</v>
      </c>
      <c r="Q18" s="223"/>
      <c r="R18" s="22">
        <f t="shared" si="0"/>
        <v>87.292817679558013</v>
      </c>
    </row>
    <row r="19" spans="1:18" s="24" customFormat="1" ht="12" customHeight="1" x14ac:dyDescent="0.2">
      <c r="A19" s="4" t="s">
        <v>14</v>
      </c>
      <c r="B19" s="27">
        <f>SUM(JAN!B19+FEB!B19+MAC!B19+APRIL!B19+MEI!B19+JUN!B19+JULAI!B19+OGOS!B19+SEPT!B19+OKT!B19+NOV!B19+DIS!B19)</f>
        <v>0</v>
      </c>
      <c r="C19" s="27">
        <f>SUM(JAN!C19+FEB!C19+MAC!C19+APRIL!C19+MEI!C19+JUN!C19+JULAI!C19+OGOS!C19+SEPT!C19+OKT!C19+NOV!C19+DIS!C19)</f>
        <v>630</v>
      </c>
      <c r="D19" s="27">
        <f>SUM(JAN!D19+FEB!D19+MAC!D19+APRIL!D19+MEI!D19+JUN!D19+JULAI!D19+OGOS!D19+SEPT!D19+OKT!D19+NOV!D19+DIS!D19)</f>
        <v>0</v>
      </c>
      <c r="E19" s="27">
        <f>SUM(JAN!E19+FEB!E19+MAC!E19+APRIL!E19+MEI!E19+JUN!E19+JULAI!E19+OGOS!E19+SEPT!E19+OKT!E19+NOV!E19+DIS!E19)</f>
        <v>131</v>
      </c>
      <c r="F19" s="27">
        <f>SUM(JAN!F19+FEB!F19+MAC!F19+APRIL!F19+MEI!F19+JUN!F19+JULAI!F19+OGOS!F19+SEPT!F19+OKT!F19+NOV!F19+DIS!F19)</f>
        <v>0</v>
      </c>
      <c r="G19" s="27">
        <f>SUM(JAN!G19+FEB!G19+MAC!G19+APRIL!G19+MEI!G19+JUN!G19+JULAI!G19+OGOS!G19+SEPT!G19+OKT!G19+NOV!G19+DIS!G19)</f>
        <v>62</v>
      </c>
      <c r="H19" s="27">
        <f>SUM(JAN!H19+FEB!H19+MAC!H19+APRIL!H19+MEI!H19+JUN!H19+JULAI!H19+OGOS!H19+SEPT!H19+OKT!H19+NOV!H19+DIS!H19)</f>
        <v>7</v>
      </c>
      <c r="I19" s="27">
        <f>SUM(JAN!I19+FEB!I19+MAC!I19+APRIL!I19+MEI!I19+JUN!I19+JULAI!I19+OGOS!I19+SEPT!I19+OKT!I19+NOV!I19+DIS!I19)</f>
        <v>0</v>
      </c>
      <c r="J19" s="27">
        <f>SUM(JAN!J19+FEB!J19+MAC!J19+APRIL!J19+MEI!J19+JUN!J19+JULAI!J19+OGOS!J19+SEPT!J19+OKT!J19+NOV!J19+DIS!J19)</f>
        <v>359</v>
      </c>
      <c r="K19" s="27">
        <f>SUM(JAN!K19+FEB!K19+MAC!K19+APRIL!K19+MEI!K19+JUN!K19+JULAI!K19+OGOS!K19+SEPT!K19+OKT!K19+NOV!K19+DIS!K19)</f>
        <v>136</v>
      </c>
      <c r="L19" s="27">
        <f>SUM(JAN!L19)+(FEB!L19)+(MAC!L19)+(APRIL!L19)+(MEI!L19)+JUN!L19+JULAI!L19+OGOS!L19+SEPT!L19+OKT!L19+NOV!L19+DIS!L19</f>
        <v>0</v>
      </c>
      <c r="M19" s="27">
        <f>SUM(JAN!M19)+(FEB!M19)+(MAC!M19)+(APRIL!M19)+(MEI!M19)+JUN!M19+JULAI!M19+OGOS!M19+SEPT!M19+OKT!M19+NOV!M19+DIS!M19</f>
        <v>1</v>
      </c>
      <c r="N19" s="27">
        <f>SUM(JAN!N19)+(FEB!N19)+(MAC!N19)+(APRIL!N19)+(MEI!N19)+JUN!N19+JULAI!N19+OGOS!N19+SEPT!N19+OKT!N19+NOV!N19+DIS!N19</f>
        <v>0</v>
      </c>
      <c r="O19" s="27">
        <f>SUM(JAN!O19)+(FEB!O19)+(MAC!O19)+(APRIL!O19)+(MEI!O19)+JUN!O19+JULAI!O19+OGOS!O19+SEPT!O19+OKT!O19+NOV!O19+DIS!O19</f>
        <v>0</v>
      </c>
      <c r="P19" s="27">
        <f>SUM(JAN!P19)+(FEB!P19)+(MAC!P19)+(APRIL!P19)+(MEI!P19)+JUN!P19+JULAI!P19+OGOS!P19+SEPT!P19+OKT!P19+NOV!P19+DIS!P19</f>
        <v>6</v>
      </c>
      <c r="Q19" s="223"/>
      <c r="R19" s="22">
        <f t="shared" si="0"/>
        <v>78.571428571428569</v>
      </c>
    </row>
    <row r="20" spans="1:18" s="24" customFormat="1" ht="12" customHeight="1" x14ac:dyDescent="0.2">
      <c r="A20" s="4" t="s">
        <v>15</v>
      </c>
      <c r="B20" s="27">
        <f>SUM(JAN!B20+FEB!B20+MAC!B20+APRIL!B20+MEI!B20+JUN!B20+JULAI!B20+OGOS!B20+SEPT!B20+OKT!B20+NOV!B20+DIS!B20)</f>
        <v>0</v>
      </c>
      <c r="C20" s="27">
        <f>SUM(JAN!C20+FEB!C20+MAC!C20+APRIL!C20+MEI!C20+JUN!C20+JULAI!C20+OGOS!C20+SEPT!C20+OKT!C20+NOV!C20+DIS!C20)</f>
        <v>36</v>
      </c>
      <c r="D20" s="27">
        <f>SUM(JAN!D20+FEB!D20+MAC!D20+APRIL!D20+MEI!D20+JUN!D20+JULAI!D20+OGOS!D20+SEPT!D20+OKT!D20+NOV!D20+DIS!D20)</f>
        <v>0</v>
      </c>
      <c r="E20" s="27">
        <f>SUM(JAN!E20+FEB!E20+MAC!E20+APRIL!E20+MEI!E20+JUN!E20+JULAI!E20+OGOS!E20+SEPT!E20+OKT!E20+NOV!E20+DIS!E20)</f>
        <v>0</v>
      </c>
      <c r="F20" s="27">
        <f>SUM(JAN!F20+FEB!F20+MAC!F20+APRIL!F20+MEI!F20+JUN!F20+JULAI!F20+OGOS!F20+SEPT!F20+OKT!F20+NOV!F20+DIS!F20)</f>
        <v>0</v>
      </c>
      <c r="G20" s="27">
        <f>SUM(JAN!G20+FEB!G20+MAC!G20+APRIL!G20+MEI!G20+JUN!G20+JULAI!G20+OGOS!G20+SEPT!G20+OKT!G20+NOV!G20+DIS!G20)</f>
        <v>1</v>
      </c>
      <c r="H20" s="27">
        <f>SUM(JAN!H20+FEB!H20+MAC!H20+APRIL!H20+MEI!H20+JUN!H20+JULAI!H20+OGOS!H20+SEPT!H20+OKT!H20+NOV!H20+DIS!H20)</f>
        <v>0</v>
      </c>
      <c r="I20" s="27">
        <f>SUM(JAN!I20+FEB!I20+MAC!I20+APRIL!I20+MEI!I20+JUN!I20+JULAI!I20+OGOS!I20+SEPT!I20+OKT!I20+NOV!I20+DIS!I20)</f>
        <v>0</v>
      </c>
      <c r="J20" s="27">
        <f>SUM(JAN!J20+FEB!J20+MAC!J20+APRIL!J20+MEI!J20+JUN!J20+JULAI!J20+OGOS!J20+SEPT!J20+OKT!J20+NOV!J20+DIS!J20)</f>
        <v>5</v>
      </c>
      <c r="K20" s="27">
        <f>SUM(JAN!K20+FEB!K20+MAC!K20+APRIL!K20+MEI!K20+JUN!K20+JULAI!K20+OGOS!K20+SEPT!K20+OKT!K20+NOV!K20+DIS!K20)</f>
        <v>30</v>
      </c>
      <c r="L20" s="27">
        <f>SUM(JAN!L20)+(FEB!L20)+(MAC!L20)+(APRIL!L20)+(MEI!L20)+JUN!L20+JULAI!L20+OGOS!L20+SEPT!L20+OKT!L20+NOV!L20+DIS!L20</f>
        <v>0</v>
      </c>
      <c r="M20" s="27">
        <f>SUM(JAN!M20)+(FEB!M20)+(MAC!M20)+(APRIL!M20)+(MEI!M20)+JUN!M20+JULAI!M20+OGOS!M20+SEPT!M20+OKT!M20+NOV!M20+DIS!M20</f>
        <v>0</v>
      </c>
      <c r="N20" s="27">
        <f>SUM(JAN!N20)+(FEB!N20)+(MAC!N20)+(APRIL!N20)+(MEI!N20)+JUN!N20+JULAI!N20+OGOS!N20+SEPT!N20+OKT!N20+NOV!N20+DIS!N20</f>
        <v>0</v>
      </c>
      <c r="O20" s="27">
        <f>SUM(JAN!O20)+(FEB!O20)+(MAC!O20)+(APRIL!O20)+(MEI!O20)+JUN!O20+JULAI!O20+OGOS!O20+SEPT!O20+OKT!O20+NOV!O20+DIS!O20</f>
        <v>0</v>
      </c>
      <c r="P20" s="27">
        <f>SUM(JAN!P20)+(FEB!P20)+(MAC!P20)+(APRIL!P20)+(MEI!P20)+JUN!P20+JULAI!P20+OGOS!P20+SEPT!P20+OKT!P20+NOV!P20+DIS!P20</f>
        <v>0</v>
      </c>
      <c r="Q20" s="231"/>
      <c r="R20" s="22">
        <f t="shared" si="0"/>
        <v>97.222222222222214</v>
      </c>
    </row>
    <row r="21" spans="1:18" s="24" customFormat="1" ht="12" customHeight="1" x14ac:dyDescent="0.2">
      <c r="A21" s="4" t="s">
        <v>16</v>
      </c>
      <c r="B21" s="27">
        <f>SUM(JAN!B21+FEB!B21+MAC!B21+APRIL!B21+MEI!B21+JUN!B21+JULAI!B21+OGOS!B21+SEPT!B21+OKT!B21+NOV!B21+DIS!B21)</f>
        <v>171</v>
      </c>
      <c r="C21" s="27">
        <f>SUM(JAN!C21+FEB!C21+MAC!C21+APRIL!C21+MEI!C21+JUN!C21+JULAI!C21+OGOS!C21+SEPT!C21+OKT!C21+NOV!C21+DIS!C21)</f>
        <v>771</v>
      </c>
      <c r="D21" s="27">
        <f>SUM(JAN!D21+FEB!D21+MAC!D21+APRIL!D21+MEI!D21+JUN!D21+JULAI!D21+OGOS!D21+SEPT!D21+OKT!D21+NOV!D21+DIS!D21)</f>
        <v>0</v>
      </c>
      <c r="E21" s="27">
        <f>SUM(JAN!E21+FEB!E21+MAC!E21+APRIL!E21+MEI!E21+JUN!E21+JULAI!E21+OGOS!E21+SEPT!E21+OKT!E21+NOV!E21+DIS!E21)</f>
        <v>54</v>
      </c>
      <c r="F21" s="27">
        <f>SUM(JAN!F21+FEB!F21+MAC!F21+APRIL!F21+MEI!F21+JUN!F21+JULAI!F21+OGOS!F21+SEPT!F21+OKT!F21+NOV!F21+DIS!F21)</f>
        <v>0</v>
      </c>
      <c r="G21" s="27">
        <f>SUM(JAN!G21+FEB!G21+MAC!G21+APRIL!G21+MEI!G21+JUN!G21+JULAI!G21+OGOS!G21+SEPT!G21+OKT!G21+NOV!G21+DIS!G21)</f>
        <v>13</v>
      </c>
      <c r="H21" s="27">
        <f>SUM(JAN!H21+FEB!H21+MAC!H21+APRIL!H21+MEI!H21+JUN!H21+JULAI!H21+OGOS!H21+SEPT!H21+OKT!H21+NOV!H21+DIS!H21)</f>
        <v>0</v>
      </c>
      <c r="I21" s="27">
        <f>SUM(JAN!I21+FEB!I21+MAC!I21+APRIL!I21+MEI!I21+JUN!I21+JULAI!I21+OGOS!I21+SEPT!I21+OKT!I21+NOV!I21+DIS!I21)</f>
        <v>0</v>
      </c>
      <c r="J21" s="27">
        <f>SUM(JAN!J21+FEB!J21+MAC!J21+APRIL!J21+MEI!J21+JUN!J21+JULAI!J21+OGOS!J21+SEPT!J21+OKT!J21+NOV!J21+DIS!J21)</f>
        <v>478</v>
      </c>
      <c r="K21" s="27">
        <f>SUM(JAN!K21+FEB!K21+MAC!K21+APRIL!K21+MEI!K21+JUN!K21+JULAI!K21+OGOS!K21+SEPT!K21+OKT!K21+NOV!K21+DIS!K21)</f>
        <v>146</v>
      </c>
      <c r="L21" s="27">
        <f>SUM(JAN!L22)+(FEB!L22)+(MAC!L21)+(APRIL!L21)+(MEI!L21)+JUN!L21+JULAI!L21+OGOS!L21+SEPT!L21+OKT!L21+NOV!L21+DIS!L21</f>
        <v>0</v>
      </c>
      <c r="M21" s="27">
        <f>SUM(JAN!M22)+(FEB!M22)+(MAC!M21)+(APRIL!M21)+(MEI!M21)+JUN!M21+JULAI!M21+OGOS!M21+SEPT!M21+OKT!M21+NOV!M21+DIS!M21</f>
        <v>0</v>
      </c>
      <c r="N21" s="27">
        <f>SUM(JAN!N22)+(FEB!N22)+(MAC!N21)+(APRIL!N21)+(MEI!N21)+JUN!N21+JULAI!N21+OGOS!N21+SEPT!N21+OKT!N21+NOV!N21+DIS!N21</f>
        <v>2</v>
      </c>
      <c r="O21" s="27">
        <f>SUM(JAN!O22)+(FEB!O22)+(MAC!O21)+(APRIL!O21)+(MEI!O21)+JUN!O21+JULAI!O21+OGOS!O21+SEPT!O21+OKT!O21+NOV!O21+DIS!O21</f>
        <v>0</v>
      </c>
      <c r="P21" s="27">
        <f>SUM(JAN!P22)+(FEB!P22)+(MAC!P21)+(APRIL!P21)+(MEI!P21)+JUN!P21+JULAI!P21+OGOS!P21+SEPT!P21+OKT!P21+NOV!P21+DIS!P21</f>
        <v>14</v>
      </c>
      <c r="Q21" s="222">
        <f>IF(B21=0,0,(H21+H22+I21+I22)/B21*100)</f>
        <v>85.964912280701753</v>
      </c>
      <c r="R21" s="22">
        <f t="shared" si="0"/>
        <v>80.933852140077818</v>
      </c>
    </row>
    <row r="22" spans="1:18" s="24" customFormat="1" ht="12" customHeight="1" thickBot="1" x14ac:dyDescent="0.25">
      <c r="A22" s="4" t="s">
        <v>19</v>
      </c>
      <c r="B22" s="27">
        <f>SUM(JAN!B22+FEB!B22+MAC!B22+APRIL!B22+MEI!B22+JUN!B22+JULAI!B22+OGOS!B22+SEPT!B22+OKT!B22+NOV!B22+DIS!B22)</f>
        <v>31</v>
      </c>
      <c r="C22" s="27">
        <f>SUM(JAN!C22+FEB!C22+MAC!C22+APRIL!C22+MEI!C22+JUN!C22+JULAI!C22+OGOS!C22+SEPT!C22+OKT!C22+NOV!C22+DIS!C22)</f>
        <v>2073</v>
      </c>
      <c r="D22" s="27">
        <f>SUM(JAN!D22+FEB!D22+MAC!D22+APRIL!D22+MEI!D22+JUN!D22+JULAI!D22+OGOS!D22+SEPT!D22+OKT!D22+NOV!D22+DIS!D22)</f>
        <v>27</v>
      </c>
      <c r="E22" s="27">
        <f>SUM(JAN!E22+FEB!E22+MAC!E22+APRIL!E22+MEI!E22+JUN!E22+JULAI!E22+OGOS!E22+SEPT!E22+OKT!E22+NOV!E22+DIS!E22)</f>
        <v>313</v>
      </c>
      <c r="F22" s="27">
        <f>SUM(JAN!F22+FEB!F22+MAC!F22+APRIL!F22+MEI!F22+JUN!F22+JULAI!F22+OGOS!F22+SEPT!F22+OKT!F22+NOV!F22+DIS!F22)</f>
        <v>0</v>
      </c>
      <c r="G22" s="27">
        <f>SUM(JAN!G22+FEB!G22+MAC!G22+APRIL!G22+MEI!G22+JUN!G22+JULAI!G22+OGOS!G22+SEPT!G22+OKT!G22+NOV!G22+DIS!G22)</f>
        <v>116</v>
      </c>
      <c r="H22" s="27">
        <f>SUM(JAN!H22+FEB!H22+MAC!H22+APRIL!H22+MEI!H22+JUN!H22+JULAI!H22+OGOS!H22+SEPT!H22+OKT!H22+NOV!H22+DIS!H22)</f>
        <v>144</v>
      </c>
      <c r="I22" s="27">
        <f>SUM(JAN!I22+FEB!I22+MAC!I22+APRIL!I22+MEI!I22+JUN!I22+JULAI!I22+OGOS!I22+SEPT!I22+OKT!I22+NOV!I22+DIS!I22)</f>
        <v>3</v>
      </c>
      <c r="J22" s="27">
        <f>SUM(JAN!J22+FEB!J22+MAC!J22+APRIL!J22+MEI!J22+JUN!J22+JULAI!J22+OGOS!J22+SEPT!J22+OKT!J22+NOV!J22+DIS!J22)</f>
        <v>1419</v>
      </c>
      <c r="K22" s="27">
        <f>SUM(JAN!K22+FEB!K22+MAC!K22+APRIL!K22+MEI!K22+JUN!K22+JULAI!K22+OGOS!K22+SEPT!K22+OKT!K22+NOV!K22+DIS!K22)</f>
        <v>442</v>
      </c>
      <c r="L22" s="27">
        <f>SUM(JAN!L24)+(FEB!L24)+(MAC!L22)+(APRIL!L22)+(MEI!L22)+JUN!L22+JULAI!L22+OGOS!L22+SEPT!L22+OKT!L22+NOV!L22+DIS!L22</f>
        <v>3</v>
      </c>
      <c r="M22" s="27">
        <f>SUM(JAN!M24)+(FEB!M24)+(MAC!M22)+(APRIL!M22)+(MEI!M22)+JUN!M22+JULAI!M22+OGOS!M22+SEPT!M22+OKT!M22+NOV!M22+DIS!M22</f>
        <v>4</v>
      </c>
      <c r="N22" s="27">
        <f>SUM(JAN!N24)+(FEB!N24)+(MAC!N22)+(APRIL!N22)+(MEI!N22)+JUN!N22+JULAI!N22+OGOS!N22+SEPT!N22+OKT!N22+NOV!N22+DIS!N22</f>
        <v>0</v>
      </c>
      <c r="O22" s="27">
        <f>SUM(JAN!O24)+(FEB!O24)+(MAC!O22)+(APRIL!O22)+(MEI!O22)+JUN!O22+JULAI!O22+OGOS!O22+SEPT!O22+OKT!O22+NOV!O22+DIS!O22</f>
        <v>0</v>
      </c>
      <c r="P22" s="27">
        <f>SUM(JAN!P24)+(FEB!P24)+(MAC!P22)+(APRIL!P22)+(MEI!P22)+JUN!P22+JULAI!P22+OGOS!P22+SEPT!P22+OKT!P22+NOV!P22+DIS!P22</f>
        <v>53</v>
      </c>
      <c r="Q22" s="223"/>
      <c r="R22" s="22">
        <f t="shared" si="0"/>
        <v>89.773275446213219</v>
      </c>
    </row>
    <row r="23" spans="1:18" ht="13.5" thickBot="1" x14ac:dyDescent="0.25">
      <c r="A23" s="5" t="s">
        <v>39</v>
      </c>
      <c r="B23" s="27">
        <f>SUM(JAN!B26+FEB!B26+MAC!B23+APRIL!B23+MEI!B23+JUN!B23+JULAI!B23+OGOS!B23+SEPT!B23+OKT!B23+NOV!B23+DIS!B23)</f>
        <v>4909</v>
      </c>
      <c r="C23" s="27">
        <f>SUM(JAN!C26+FEB!C26+MAC!C23+APRIL!C23+MEI!C23+JUN!C23+JULAI!C23+OGOS!C23+SEPT!C23+OKT!C23+NOV!C23+DIS!C23)</f>
        <v>168803</v>
      </c>
      <c r="D23" s="27">
        <f>SUM(FEB!D26+FEB!D26+MAC!D23+APRIL!D23+MEI!D23+JUN!D23+JULAI!D23+OGOS!D23+SEPT!D23+OKT!D23+NOV!D23+DIS!D23)</f>
        <v>452</v>
      </c>
      <c r="E23" s="27">
        <f>SUM(FEB!E26+FEB!E26+MAC!E23+APRIL!E23+MEI!E23+JUN!E23+JULAI!E23+OGOS!E23+SEPT!E23+OKT!E23+NOV!E23+DIS!E23)</f>
        <v>34337</v>
      </c>
      <c r="F23" s="27">
        <f>SUM(FEB!F26+FEB!F26+MAC!F23+APRIL!F23+MEI!F23+JUN!F23+JULAI!F23+OGOS!F23+SEPT!F23+OKT!F23+NOV!F23+DIS!F23)</f>
        <v>52</v>
      </c>
      <c r="G23" s="27">
        <f>SUM(FEB!G26+FEB!G26+MAC!G23+APRIL!G23+MEI!G23+JUN!G23+JULAI!G23+OGOS!G23+SEPT!G23+OKT!G23+NOV!G23+DIS!G23)</f>
        <v>4294</v>
      </c>
      <c r="H23" s="27">
        <f>SUM(JAN!H26+FEB!H26+MAC!H23+APRIL!H23+MEI!H23+JUN!H23+JULAI!H23+OGOS!H23+SEPT!H23+OKT!H23+NOV!H23+DIS!H23)</f>
        <v>2359</v>
      </c>
      <c r="I23" s="27">
        <f>SUM(JAN!I26+FEB!I26+MAC!I23+APRIL!I23+MEI!I23+JUN!I23+JULAI!I23+OGOS!I23+SEPT!I23+OKT!I23+NOV!I23+DIS!I23)</f>
        <v>212</v>
      </c>
      <c r="J23" s="27">
        <f>SUM(JAN!J26+FEB!J26+MAC!J23+APRIL!J23+MEI!J23+JUN!J23+JULAI!J23+OGOS!J23+SEPT!J23+OKT!J23+NOV!J23+DIS!J23)</f>
        <v>139744</v>
      </c>
      <c r="K23" s="27">
        <f>SUM(JAN!K26+FEB!K26+MAC!K23+APRIL!K23+MEI!K23+JUN!K23+JULAI!K23+OGOS!K23+SEPT!K23+OKT!K23+NOV!K23+DIS!K23)</f>
        <v>9995</v>
      </c>
      <c r="L23" s="27">
        <f>SUM(JAN!L26)+(FEB!L26)+(MAC!L23)+(APRIL!L23)+(MEI!L23)+JUN!L23</f>
        <v>14</v>
      </c>
      <c r="M23" s="27">
        <f>SUM(JAN!M26)+(FEB!M26)+(MAC!M23)+(APRIL!M23)+(MEI!M23)+JUN!M23</f>
        <v>47</v>
      </c>
      <c r="N23" s="27">
        <f>SUM(JAN!N26)+(FEB!N26)+(MAC!N23)+(APRIL!N23)+(MEI!N23)+JUN!N23</f>
        <v>136</v>
      </c>
      <c r="O23" s="27">
        <f>SUM(JAN!O26)+(FEB!O26)+(MAC!O23)+(APRIL!O23)+(MEI!O23)+JUN!O23</f>
        <v>6</v>
      </c>
      <c r="P23" s="27">
        <f>SUM(JAN!P26)+(FEB!P26)+(MAC!P23)+(APRIL!P23)+(MEI!P23)+JUN!P23</f>
        <v>864</v>
      </c>
      <c r="Q23" s="25">
        <f>IF(B23=0,0,(H23+I23)/B23*100)</f>
        <v>52.373192096149936</v>
      </c>
      <c r="R23" s="26">
        <f t="shared" si="0"/>
        <v>88.706361853758523</v>
      </c>
    </row>
    <row r="24" spans="1:18" ht="32.25" customHeight="1" thickBot="1" x14ac:dyDescent="0.25">
      <c r="A24" s="11" t="str">
        <f>A4</f>
        <v>Aktiviti Utama Dalam Piagam Pelanggan</v>
      </c>
      <c r="B24" s="224" t="str">
        <f>B4</f>
        <v>Bil. Permohonan</v>
      </c>
      <c r="C24" s="225"/>
      <c r="D24" s="224" t="str">
        <f>D4</f>
        <v>Permohonan Lulus</v>
      </c>
      <c r="E24" s="225"/>
      <c r="F24" s="224" t="str">
        <f>F4</f>
        <v>Permohonan Tolak</v>
      </c>
      <c r="G24" s="225"/>
      <c r="H24" s="226" t="s">
        <v>40</v>
      </c>
      <c r="I24" s="227"/>
      <c r="J24" s="227"/>
      <c r="K24" s="228"/>
      <c r="L24" s="224" t="str">
        <f>L4</f>
        <v>Workflow &amp; Status</v>
      </c>
      <c r="M24" s="225"/>
      <c r="N24" s="12" t="str">
        <f>N4</f>
        <v>Slip Batal</v>
      </c>
      <c r="O24" s="224" t="str">
        <f>O4</f>
        <v>Belum Cetak</v>
      </c>
      <c r="P24" s="225"/>
      <c r="Q24" s="229" t="str">
        <f>Q4</f>
        <v>%                                  Capaian Piagam</v>
      </c>
      <c r="R24" s="230"/>
    </row>
    <row r="25" spans="1:18" ht="34.5" thickBot="1" x14ac:dyDescent="0.25">
      <c r="A25" s="13"/>
      <c r="B25" s="14" t="s">
        <v>41</v>
      </c>
      <c r="C25" s="15" t="s">
        <v>42</v>
      </c>
      <c r="D25" s="15" t="s">
        <v>43</v>
      </c>
      <c r="E25" s="15" t="s">
        <v>44</v>
      </c>
      <c r="F25" s="15" t="s">
        <v>45</v>
      </c>
      <c r="G25" s="15" t="s">
        <v>46</v>
      </c>
      <c r="H25" s="15" t="s">
        <v>47</v>
      </c>
      <c r="I25" s="15" t="s">
        <v>48</v>
      </c>
      <c r="J25" s="15" t="s">
        <v>49</v>
      </c>
      <c r="K25" s="15" t="s">
        <v>50</v>
      </c>
      <c r="L25" s="15" t="s">
        <v>51</v>
      </c>
      <c r="M25" s="15" t="s">
        <v>52</v>
      </c>
      <c r="N25" s="15" t="s">
        <v>53</v>
      </c>
      <c r="O25" s="15" t="s">
        <v>54</v>
      </c>
      <c r="P25" s="16" t="s">
        <v>55</v>
      </c>
      <c r="Q25" s="14" t="s">
        <v>56</v>
      </c>
      <c r="R25" s="17" t="s">
        <v>57</v>
      </c>
    </row>
    <row r="26" spans="1:18" ht="45.75" thickBot="1" x14ac:dyDescent="0.25">
      <c r="A26" s="18" t="str">
        <f t="shared" ref="A26:G26" si="1">A6</f>
        <v>Produk</v>
      </c>
      <c r="B26" s="19" t="str">
        <f t="shared" si="1"/>
        <v>Kaunter</v>
      </c>
      <c r="C26" s="19" t="str">
        <f t="shared" si="1"/>
        <v>Online</v>
      </c>
      <c r="D26" s="19" t="str">
        <f t="shared" si="1"/>
        <v>Kaunter</v>
      </c>
      <c r="E26" s="19" t="str">
        <f t="shared" si="1"/>
        <v>Online</v>
      </c>
      <c r="F26" s="19" t="str">
        <f t="shared" si="1"/>
        <v>Kaunter</v>
      </c>
      <c r="G26" s="19" t="str">
        <f t="shared" si="1"/>
        <v>Online</v>
      </c>
      <c r="H26" s="19" t="s">
        <v>58</v>
      </c>
      <c r="I26" s="19" t="s">
        <v>59</v>
      </c>
      <c r="J26" s="19" t="s">
        <v>60</v>
      </c>
      <c r="K26" s="19" t="s">
        <v>61</v>
      </c>
      <c r="L26" s="19" t="str">
        <f t="shared" ref="L26:R26" si="2">L6</f>
        <v>Kaunter</v>
      </c>
      <c r="M26" s="19" t="str">
        <f t="shared" si="2"/>
        <v>Online</v>
      </c>
      <c r="N26" s="19" t="str">
        <f t="shared" si="2"/>
        <v>Bil.</v>
      </c>
      <c r="O26" s="19" t="str">
        <f t="shared" si="2"/>
        <v>Kaunter</v>
      </c>
      <c r="P26" s="19" t="str">
        <f t="shared" si="2"/>
        <v>Online</v>
      </c>
      <c r="Q26" s="20" t="str">
        <f t="shared" si="2"/>
        <v>Kaunter</v>
      </c>
      <c r="R26" s="21" t="str">
        <f t="shared" si="2"/>
        <v>Online</v>
      </c>
    </row>
    <row r="27" spans="1:18" ht="12" customHeight="1" x14ac:dyDescent="0.2">
      <c r="A27" s="1" t="s">
        <v>23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3"/>
      <c r="R27" s="3"/>
    </row>
    <row r="28" spans="1:18" ht="12" customHeight="1" x14ac:dyDescent="0.2">
      <c r="A28" s="4" t="s">
        <v>24</v>
      </c>
      <c r="B28" s="220">
        <f>SUM(JAN!B31)+FEB!B31+MAC!B28+APRIL!B28+MEI!B28+JUN!B28+JULAI!B28+OGOS!B28+SEPT!B28+OKT!B28+NOV!B28+DIS!B28</f>
        <v>0</v>
      </c>
      <c r="C28" s="27">
        <f>SUM(JAN!C31)+FEB!C31+MAC!C28+APRIL!C28+MEI!C28+JUN!C28+JULAI!C28+OGOS!C28+SEPT!C28+OKT!C28+NOV!C28+DIS!C28</f>
        <v>481</v>
      </c>
      <c r="D28" s="27">
        <f>SUM(JAN!D31)+FEB!D31+MAC!D28+APRIL!D28+MEI!D28+JUN!D28+JULAI!D28+OGOS!D28+SEPT!D28+OKT!D28+NOV!D28+DIS!D28</f>
        <v>0</v>
      </c>
      <c r="E28" s="27">
        <f>SUM(JAN!E31)+FEB!E31+MAC!E28+APRIL!E28+MEI!E28+JUN!E28+JULAI!E28+OGOS!E28+SEPT!E28+OKT!E28+NOV!E28+DIS!E28</f>
        <v>0</v>
      </c>
      <c r="F28" s="27">
        <f>SUM(JAN!F31)+FEB!F31+MAC!F28+APRIL!F28+MEI!F28+JUN!F28+JULAI!F28+OGOS!F28+SEPT!F28+OKT!F28+NOV!F28+DIS!F28</f>
        <v>0</v>
      </c>
      <c r="G28" s="27">
        <f>SUM(JAN!G31)+FEB!G31+MAC!G28+APRIL!G28+MEI!G28+JUN!G28+JULAI!G28+OGOS!G28+SEPT!G28+OKT!G28+NOV!G28+DIS!G28</f>
        <v>0</v>
      </c>
      <c r="H28" s="27">
        <f>SUM(JAN!H31)+FEB!H31+MAC!H28+APRIL!H28+MEI!H28+JUN!H28+JULAI!H28+OGOS!H28+SEPT!H28+OKT!H28+NOV!H28+DIS!H28</f>
        <v>0</v>
      </c>
      <c r="I28" s="27">
        <f>SUM(JAN!I31)+FEB!I31+MAC!I28+APRIL!I28+MEI!I28+JUN!I28+JULAI!I28+OGOS!I28+SEPT!I28+OKT!I28+NOV!I28+DIS!I28</f>
        <v>0</v>
      </c>
      <c r="J28" s="27">
        <f>SUM(JAN!J31)+FEB!J31+MAC!J28+APRIL!J28+MEI!J28+JUN!J28+JULAI!J28+OGOS!J28+SEPT!J28+OKT!J28+NOV!J28+DIS!J28</f>
        <v>462</v>
      </c>
      <c r="K28" s="27">
        <f>SUM(JAN!K31)+FEB!K31+MAC!K28+APRIL!K28+MEI!K28+JUN!K28+JULAI!K28+OGOS!K28+SEPT!K28+OKT!K28+NOV!K28+DIS!K28</f>
        <v>19</v>
      </c>
      <c r="L28" s="27">
        <f>SUM(JAN!L31)+FEB!L31+MAC!L28+APRIL!L28+MEI!L28+JUN!L28+JULAI!L28+OGOS!L28+SEPT!L28+OKT!L28+NOV!L28+DIS!L28</f>
        <v>0</v>
      </c>
      <c r="M28" s="27">
        <f>SUM(JAN!M31)+FEB!M31+MAC!M28+APRIL!M28+MEI!M28+JUN!M28+JULAI!M28+OGOS!M28+SEPT!M28+OKT!M28+NOV!M28+DIS!M28</f>
        <v>0</v>
      </c>
      <c r="N28" s="220">
        <v>0</v>
      </c>
      <c r="O28" s="27">
        <f>SUM(JAN!O31)+FEB!O31+MAC!O28+APRIL!O28+MEI!O28+JUN!O28+JULAI!O28+OGOS!O28+SEPT!O28+OKT!O28+NOV!O28+DIS!O28</f>
        <v>0</v>
      </c>
      <c r="P28" s="27">
        <f>SUM(JAN!P31)+FEB!P31+MAC!P28+APRIL!P28+MEI!P28+JUN!P28+JULAI!P28+OGOS!P28+SEPT!P28+OKT!P28+NOV!P28+DIS!P28</f>
        <v>0</v>
      </c>
      <c r="Q28" s="222">
        <f>IF(B28=0,0,(H28+H29+#REF!+#REF!+#REF!+H30+#REF!+I28+I29+#REF!+#REF!+#REF!+I30+#REF!)/B28*100)</f>
        <v>0</v>
      </c>
      <c r="R28" s="22">
        <f>IF(C28=0,0,(J28+K28)/C28*100)</f>
        <v>100</v>
      </c>
    </row>
    <row r="29" spans="1:18" ht="12" customHeight="1" x14ac:dyDescent="0.2">
      <c r="A29" s="4" t="s">
        <v>25</v>
      </c>
      <c r="B29" s="221"/>
      <c r="C29" s="27">
        <f>SUM(JAN!C32)+FEB!C32+MAC!C29+APRIL!C29+MEI!C29+JUN!C29+JULAI!C29+OGOS!C29+SEPT!C29+OKT!C29+NOV!C29+DIS!C29</f>
        <v>497</v>
      </c>
      <c r="D29" s="27">
        <f>SUM(JAN!D32)+FEB!D32+MAC!D29+APRIL!D29+MEI!D29+JUN!D29+JULAI!D29+OGOS!D29+SEPT!D29+OKT!D29+NOV!D29+DIS!D29</f>
        <v>0</v>
      </c>
      <c r="E29" s="27">
        <f>SUM(JAN!E32)+FEB!E32+MAC!E29+APRIL!E29+MEI!E29+JUN!E29+JULAI!E29+OGOS!E29+SEPT!E29+OKT!E29+NOV!E29+DIS!E29</f>
        <v>477</v>
      </c>
      <c r="F29" s="27">
        <f>SUM(JAN!F32)+FEB!F32+MAC!F29+APRIL!F29+MEI!F29+JUN!F29+JULAI!F29+OGOS!F29+SEPT!F29+OKT!F29+NOV!F29+DIS!F29</f>
        <v>0</v>
      </c>
      <c r="G29" s="27">
        <f>SUM(JAN!G32)+FEB!G32+MAC!G29+APRIL!G29+MEI!G29+JUN!G29+JULAI!G29+OGOS!G29+SEPT!G29+OKT!G29+NOV!G29+DIS!G29</f>
        <v>25</v>
      </c>
      <c r="H29" s="27">
        <f>SUM(JAN!H32)+FEB!H32+MAC!H29+APRIL!H29+MEI!H29+JUN!H29+JULAI!H29+OGOS!H29+SEPT!H29+OKT!H29+NOV!H29+DIS!H29</f>
        <v>0</v>
      </c>
      <c r="I29" s="27">
        <f>SUM(JAN!I32)+FEB!I32+MAC!I29+APRIL!I29+MEI!I29+JUN!I29+JULAI!I29+OGOS!I29+SEPT!I29+OKT!I29+NOV!I29+DIS!I29</f>
        <v>0</v>
      </c>
      <c r="J29" s="27">
        <f>SUM(JAN!J32)+FEB!J32+MAC!J29+APRIL!J29+MEI!J29+JUN!J29+JULAI!J29+OGOS!J29+SEPT!J29+OKT!J29+NOV!J29+DIS!J29</f>
        <v>461</v>
      </c>
      <c r="K29" s="27">
        <f>SUM(JAN!K32)+FEB!K32+MAC!K29+APRIL!K29+MEI!K29+JUN!K29+JULAI!K29+OGOS!K29+SEPT!K29+OKT!K29+NOV!K29+DIS!K29</f>
        <v>36</v>
      </c>
      <c r="L29" s="27">
        <f>SUM(JAN!L32)+FEB!L32+MAC!L29+APRIL!L29+MEI!L29+JUN!L29+JULAI!L29+OGOS!L29+SEPT!L29+OKT!L29+NOV!L29+DIS!L29</f>
        <v>0</v>
      </c>
      <c r="M29" s="27">
        <f>SUM(JAN!M32)+FEB!M32+MAC!M29+APRIL!M29+MEI!M29+JUN!M29+JULAI!M29+OGOS!M29+SEPT!M29+OKT!M29+NOV!M29+DIS!M29</f>
        <v>0</v>
      </c>
      <c r="N29" s="221"/>
      <c r="O29" s="27">
        <f>SUM(JAN!O32)+FEB!O32+MAC!O29+APRIL!O29+MEI!O29+JUN!O29+JULAI!O29+OGOS!O29+SEPT!O29+OKT!O29+NOV!O29+DIS!O29</f>
        <v>0</v>
      </c>
      <c r="P29" s="27">
        <f>SUM(JAN!P32)+FEB!P32+MAC!P29+APRIL!P29+MEI!P29+JUN!P29+JULAI!P29+OGOS!P29+SEPT!P29+OKT!P29+NOV!P29+DIS!P29</f>
        <v>0</v>
      </c>
      <c r="Q29" s="223"/>
      <c r="R29" s="22">
        <f t="shared" ref="R29:R31" si="3">IF(C29=0,0,(J29+K29)/C29*100)</f>
        <v>100</v>
      </c>
    </row>
    <row r="30" spans="1:18" ht="12" customHeight="1" thickBot="1" x14ac:dyDescent="0.25">
      <c r="A30" s="4" t="s">
        <v>26</v>
      </c>
      <c r="B30" s="221"/>
      <c r="C30" s="27">
        <f>SUM(JAN!C35)+FEB!C35+MAC!C30+APRIL!C30+MEI!C30+JUN!C30+JULAI!C30+OGOS!C30+SEPT!C30+OKT!C30+NOV!C30+DIS!C30</f>
        <v>149</v>
      </c>
      <c r="D30" s="27">
        <f>SUM(JAN!D35)+FEB!D35+MAC!D30+APRIL!D30+MEI!D30+JUN!D30+JULAI!D30+OGOS!D30+SEPT!D30+OKT!D30+NOV!D30+DIS!D30</f>
        <v>0</v>
      </c>
      <c r="E30" s="27">
        <f>SUM(JAN!E35)+FEB!E35+MAC!E30+APRIL!E30+MEI!E30+JUN!E30+JULAI!E30+OGOS!E30+SEPT!E30+OKT!E30+NOV!E30+DIS!E30</f>
        <v>95</v>
      </c>
      <c r="F30" s="27">
        <f>SUM(JAN!F35)+FEB!F35+MAC!F30+APRIL!F30+MEI!F30+JUN!F30+JULAI!F30+OGOS!F30+SEPT!F30+OKT!F30+NOV!F30+DIS!F30</f>
        <v>0</v>
      </c>
      <c r="G30" s="27">
        <f>SUM(JAN!G35)+FEB!G35+MAC!G30+APRIL!G30+MEI!G30+JUN!G30+JULAI!G30+OGOS!G30+SEPT!G30+OKT!G30+NOV!G30+DIS!G30</f>
        <v>32</v>
      </c>
      <c r="H30" s="27">
        <f>SUM(JAN!H35)+FEB!H35+MAC!H30+APRIL!H30+MEI!H30+JUN!H30+JULAI!H30+OGOS!H30+SEPT!H30+OKT!H30+NOV!H30+DIS!H30</f>
        <v>0</v>
      </c>
      <c r="I30" s="27">
        <f>SUM(JAN!I35)+FEB!I35+MAC!I30+APRIL!I30+MEI!I30+JUN!I30+JULAI!I30+OGOS!I30+SEPT!I30+OKT!I30+NOV!I30+DIS!I30</f>
        <v>0</v>
      </c>
      <c r="J30" s="27">
        <f>SUM(JAN!J35)+FEB!J35+MAC!J30+APRIL!J30+MEI!J30+JUN!J30+JULAI!J30+OGOS!J30+SEPT!J30+OKT!J30+NOV!J30+DIS!J30</f>
        <v>95</v>
      </c>
      <c r="K30" s="27">
        <f>SUM(JAN!K35)+FEB!K35+MAC!K30+APRIL!K30+MEI!K30+JUN!K30+JULAI!K30+OGOS!K30+SEPT!K30+OKT!K30+NOV!K30+DIS!K30</f>
        <v>54</v>
      </c>
      <c r="L30" s="27">
        <f>SUM(JAN!L35)+FEB!L35+MAC!L30+APRIL!L30+MEI!L30+JUN!L30+JULAI!L30+OGOS!L30+SEPT!L30+OKT!L30+NOV!L30+DIS!L30</f>
        <v>0</v>
      </c>
      <c r="M30" s="27">
        <f>SUM(JAN!M35)+FEB!M35+MAC!M30+APRIL!M30+MEI!M30+JUN!M30+JULAI!M30+OGOS!M30+SEPT!M30+OKT!M30+NOV!M30+DIS!M30</f>
        <v>0</v>
      </c>
      <c r="N30" s="221"/>
      <c r="O30" s="27">
        <f>SUM(JAN!O35)+FEB!O35+MAC!O30+APRIL!O30+MEI!O30+JUN!O30+JULAI!O30+OGOS!O30+SEPT!O30+OKT!O30+NOV!O30+DIS!O30</f>
        <v>0</v>
      </c>
      <c r="P30" s="27">
        <f>SUM(JAN!P35)+FEB!P35+MAC!P30+APRIL!P30+MEI!P30+JUN!P30+JULAI!P30+OGOS!P30+SEPT!P30+OKT!P30+NOV!P30+DIS!P30</f>
        <v>0</v>
      </c>
      <c r="Q30" s="223"/>
      <c r="R30" s="22">
        <f t="shared" si="3"/>
        <v>100</v>
      </c>
    </row>
    <row r="31" spans="1:18" ht="13.5" thickBot="1" x14ac:dyDescent="0.25">
      <c r="A31" s="5" t="s">
        <v>39</v>
      </c>
      <c r="B31" s="6">
        <f>SUM(B28:B30)</f>
        <v>0</v>
      </c>
      <c r="C31" s="27">
        <f>SUM(JAN!C37)+FEB!C37+MAC!C31+APRIL!C31+MEI!C31+JUN!C31</f>
        <v>742</v>
      </c>
      <c r="D31" s="27">
        <f>SUM(JAN!D37)+FEB!D37+MAC!D31+APRIL!D31+MEI!D31+JUN!D31</f>
        <v>0</v>
      </c>
      <c r="E31" s="27">
        <f>SUM(JAN!E37)+FEB!E37+MAC!E31+APRIL!E31+MEI!E31+JUN!E31</f>
        <v>271</v>
      </c>
      <c r="F31" s="27">
        <f>SUM(JAN!F37)+FEB!F37+MAC!F31+APRIL!F31+MEI!F31+JUN!F31</f>
        <v>0</v>
      </c>
      <c r="G31" s="27">
        <f>SUM(JAN!G37)+FEB!G37+MAC!G31+APRIL!G31+MEI!G31+JUN!G31</f>
        <v>43</v>
      </c>
      <c r="H31" s="27">
        <f>SUM(JAN!H37)+FEB!H37+MAC!H31+APRIL!H31+MEI!H31+JUN!H31</f>
        <v>0</v>
      </c>
      <c r="I31" s="27">
        <f>SUM(JAN!I37)+FEB!I37+MAC!I31+APRIL!I31+MEI!I31+JUN!I31</f>
        <v>0</v>
      </c>
      <c r="J31" s="27">
        <f>SUM(JAN!J37)+FEB!J37+MAC!J31+APRIL!J31+MEI!J31+JUN!J31</f>
        <v>662</v>
      </c>
      <c r="K31" s="27">
        <f>SUM(JAN!K37)+FEB!K37+MAC!K31+APRIL!K31+MEI!K31+JUN!K31</f>
        <v>80</v>
      </c>
      <c r="L31" s="27">
        <f>SUM(JAN!L37)+FEB!L37+MAC!L31+APRIL!L31+MEI!L31+JUN!L31</f>
        <v>0</v>
      </c>
      <c r="M31" s="27">
        <f>SUM(JAN!M37)+FEB!M37+MAC!M31+APRIL!M31+MEI!M31+JUN!M31</f>
        <v>0</v>
      </c>
      <c r="N31" s="6">
        <f>SUM(N28:N30)</f>
        <v>0</v>
      </c>
      <c r="O31" s="27">
        <f>SUM(JAN!O37)+FEB!O37+MAC!O31+APRIL!O31+MEI!O31+JUN!O31</f>
        <v>0</v>
      </c>
      <c r="P31" s="27">
        <f>SUM(JAN!P37)+FEB!P37+MAC!P31+APRIL!P31+MEI!P31+JUN!P31</f>
        <v>0</v>
      </c>
      <c r="Q31" s="26">
        <f>IF(B31=0,0,(H31+I31)/B31*100)</f>
        <v>0</v>
      </c>
      <c r="R31" s="26">
        <f t="shared" si="3"/>
        <v>100</v>
      </c>
    </row>
    <row r="32" spans="1:18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x14ac:dyDescent="0.2">
      <c r="A33" s="55" t="s">
        <v>38</v>
      </c>
      <c r="B33" s="56" t="s">
        <v>37</v>
      </c>
      <c r="C33" s="57" t="s">
        <v>62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29"/>
      <c r="P33" s="29"/>
      <c r="Q33" s="29"/>
      <c r="R33" s="29"/>
    </row>
    <row r="34" spans="1:18" x14ac:dyDescent="0.2">
      <c r="A34" s="55"/>
      <c r="B34" s="56"/>
      <c r="C34" s="57" t="s">
        <v>63</v>
      </c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29"/>
      <c r="P34" s="29"/>
      <c r="Q34" s="29"/>
      <c r="R34" s="29"/>
    </row>
    <row r="35" spans="1:18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1:18" x14ac:dyDescent="0.2">
      <c r="C36" s="103" t="s">
        <v>64</v>
      </c>
      <c r="Q36" s="9"/>
      <c r="R36" s="9"/>
    </row>
    <row r="37" spans="1:18" x14ac:dyDescent="0.2">
      <c r="Q37" s="9"/>
      <c r="R37" s="9"/>
    </row>
    <row r="38" spans="1:18" x14ac:dyDescent="0.2">
      <c r="Q38" s="9"/>
      <c r="R38" s="9"/>
    </row>
    <row r="39" spans="1:18" x14ac:dyDescent="0.2">
      <c r="Q39" s="9"/>
      <c r="R39" s="9"/>
    </row>
    <row r="40" spans="1:18" x14ac:dyDescent="0.2">
      <c r="Q40" s="9"/>
      <c r="R40" s="9"/>
    </row>
    <row r="41" spans="1:18" x14ac:dyDescent="0.2">
      <c r="Q41" s="8"/>
      <c r="R41" s="9"/>
    </row>
    <row r="42" spans="1:18" x14ac:dyDescent="0.2">
      <c r="Q42" s="9"/>
      <c r="R42" s="9"/>
    </row>
    <row r="43" spans="1:18" x14ac:dyDescent="0.2">
      <c r="Q43" s="9"/>
      <c r="R43" s="9"/>
    </row>
    <row r="44" spans="1:18" x14ac:dyDescent="0.2">
      <c r="Q44" s="9"/>
      <c r="R44" s="9"/>
    </row>
    <row r="45" spans="1:18" x14ac:dyDescent="0.2">
      <c r="Q45" s="9"/>
      <c r="R45" s="9"/>
    </row>
    <row r="46" spans="1:18" x14ac:dyDescent="0.2">
      <c r="Q46" s="9"/>
      <c r="R46" s="9"/>
    </row>
    <row r="47" spans="1:18" x14ac:dyDescent="0.2">
      <c r="Q47" s="9"/>
      <c r="R47" s="9"/>
    </row>
    <row r="48" spans="1:18" x14ac:dyDescent="0.2">
      <c r="Q48" s="9"/>
      <c r="R48" s="9"/>
    </row>
    <row r="49" spans="17:18" x14ac:dyDescent="0.2">
      <c r="Q49" s="9"/>
      <c r="R49" s="9"/>
    </row>
    <row r="50" spans="17:18" x14ac:dyDescent="0.2">
      <c r="Q50" s="9"/>
      <c r="R50" s="9"/>
    </row>
    <row r="51" spans="17:18" x14ac:dyDescent="0.2">
      <c r="Q51" s="9"/>
      <c r="R51" s="9"/>
    </row>
    <row r="52" spans="17:18" x14ac:dyDescent="0.2">
      <c r="Q52" s="9"/>
      <c r="R52" s="9"/>
    </row>
    <row r="53" spans="17:18" x14ac:dyDescent="0.2">
      <c r="Q53" s="9"/>
      <c r="R53" s="9"/>
    </row>
    <row r="54" spans="17:18" x14ac:dyDescent="0.2">
      <c r="Q54" s="9"/>
      <c r="R54" s="9"/>
    </row>
    <row r="55" spans="17:18" x14ac:dyDescent="0.2">
      <c r="Q55" s="9"/>
      <c r="R55" s="9"/>
    </row>
    <row r="56" spans="17:18" x14ac:dyDescent="0.2">
      <c r="Q56" s="9"/>
      <c r="R56" s="9"/>
    </row>
    <row r="57" spans="17:18" x14ac:dyDescent="0.2">
      <c r="Q57" s="9"/>
      <c r="R57" s="9"/>
    </row>
    <row r="58" spans="17:18" x14ac:dyDescent="0.2">
      <c r="Q58" s="9"/>
      <c r="R58" s="9"/>
    </row>
    <row r="59" spans="17:18" x14ac:dyDescent="0.2">
      <c r="Q59" s="9"/>
      <c r="R59" s="9"/>
    </row>
    <row r="60" spans="17:18" x14ac:dyDescent="0.2">
      <c r="Q60" s="9"/>
      <c r="R60" s="9"/>
    </row>
    <row r="61" spans="17:18" x14ac:dyDescent="0.2">
      <c r="Q61" s="9"/>
      <c r="R61" s="9"/>
    </row>
    <row r="62" spans="17:18" x14ac:dyDescent="0.2">
      <c r="Q62" s="9"/>
      <c r="R62" s="9"/>
    </row>
    <row r="63" spans="17:18" x14ac:dyDescent="0.2">
      <c r="Q63" s="9"/>
      <c r="R63" s="9"/>
    </row>
    <row r="64" spans="17:18" x14ac:dyDescent="0.2">
      <c r="Q64" s="9"/>
      <c r="R64" s="9"/>
    </row>
    <row r="65" spans="17:18" x14ac:dyDescent="0.2">
      <c r="Q65" s="9"/>
      <c r="R65" s="9"/>
    </row>
    <row r="66" spans="17:18" x14ac:dyDescent="0.2">
      <c r="Q66" s="9"/>
      <c r="R66" s="9"/>
    </row>
    <row r="67" spans="17:18" x14ac:dyDescent="0.2">
      <c r="Q67" s="9"/>
      <c r="R67" s="9"/>
    </row>
    <row r="68" spans="17:18" x14ac:dyDescent="0.2">
      <c r="Q68" s="9"/>
      <c r="R68" s="9"/>
    </row>
    <row r="69" spans="17:18" x14ac:dyDescent="0.2">
      <c r="Q69" s="9"/>
      <c r="R69" s="9"/>
    </row>
    <row r="70" spans="17:18" x14ac:dyDescent="0.2">
      <c r="Q70" s="9"/>
      <c r="R70" s="9"/>
    </row>
    <row r="71" spans="17:18" x14ac:dyDescent="0.2">
      <c r="Q71" s="9"/>
      <c r="R71" s="9"/>
    </row>
    <row r="72" spans="17:18" x14ac:dyDescent="0.2">
      <c r="Q72" s="9"/>
      <c r="R72" s="9"/>
    </row>
    <row r="73" spans="17:18" x14ac:dyDescent="0.2">
      <c r="Q73" s="9"/>
      <c r="R73" s="9"/>
    </row>
    <row r="74" spans="17:18" x14ac:dyDescent="0.2">
      <c r="Q74" s="9"/>
      <c r="R74" s="9"/>
    </row>
    <row r="75" spans="17:18" x14ac:dyDescent="0.2">
      <c r="Q75" s="9"/>
      <c r="R75" s="9"/>
    </row>
    <row r="76" spans="17:18" x14ac:dyDescent="0.2">
      <c r="Q76" s="9"/>
      <c r="R76" s="9"/>
    </row>
    <row r="77" spans="17:18" ht="12.75" customHeight="1" x14ac:dyDescent="0.2">
      <c r="Q77" s="9"/>
      <c r="R77" s="9"/>
    </row>
    <row r="78" spans="17:18" x14ac:dyDescent="0.2">
      <c r="Q78" s="9"/>
      <c r="R78" s="9"/>
    </row>
    <row r="79" spans="17:18" x14ac:dyDescent="0.2">
      <c r="Q79" s="9"/>
      <c r="R79" s="9"/>
    </row>
    <row r="80" spans="17:18" x14ac:dyDescent="0.2">
      <c r="Q80" s="9"/>
      <c r="R80" s="9"/>
    </row>
    <row r="81" spans="17:18" x14ac:dyDescent="0.2">
      <c r="Q81" s="9"/>
      <c r="R81" s="9"/>
    </row>
    <row r="82" spans="17:18" x14ac:dyDescent="0.2">
      <c r="Q82" s="9"/>
      <c r="R82" s="9"/>
    </row>
    <row r="83" spans="17:18" x14ac:dyDescent="0.2">
      <c r="Q83" s="9"/>
      <c r="R83" s="9"/>
    </row>
    <row r="84" spans="17:18" x14ac:dyDescent="0.2">
      <c r="Q84" s="9"/>
      <c r="R84" s="9"/>
    </row>
    <row r="85" spans="17:18" x14ac:dyDescent="0.2">
      <c r="Q85" s="9"/>
      <c r="R85" s="9"/>
    </row>
    <row r="86" spans="17:18" x14ac:dyDescent="0.2">
      <c r="Q86" s="9"/>
      <c r="R86" s="9"/>
    </row>
    <row r="87" spans="17:18" x14ac:dyDescent="0.2">
      <c r="Q87" s="9"/>
      <c r="R87" s="9"/>
    </row>
    <row r="88" spans="17:18" x14ac:dyDescent="0.2">
      <c r="Q88" s="9"/>
      <c r="R88" s="9"/>
    </row>
    <row r="89" spans="17:18" x14ac:dyDescent="0.2">
      <c r="Q89" s="9"/>
      <c r="R89" s="9"/>
    </row>
    <row r="90" spans="17:18" x14ac:dyDescent="0.2">
      <c r="Q90" s="9"/>
      <c r="R90" s="9"/>
    </row>
    <row r="91" spans="17:18" x14ac:dyDescent="0.2">
      <c r="Q91" s="9"/>
      <c r="R91" s="9"/>
    </row>
    <row r="92" spans="17:18" x14ac:dyDescent="0.2">
      <c r="Q92" s="9"/>
      <c r="R92" s="9"/>
    </row>
    <row r="93" spans="17:18" x14ac:dyDescent="0.2">
      <c r="Q93" s="9"/>
      <c r="R93" s="9"/>
    </row>
    <row r="94" spans="17:18" x14ac:dyDescent="0.2">
      <c r="Q94" s="9"/>
      <c r="R94" s="9"/>
    </row>
    <row r="95" spans="17:18" x14ac:dyDescent="0.2">
      <c r="Q95" s="9"/>
      <c r="R95" s="9"/>
    </row>
    <row r="96" spans="17:18" x14ac:dyDescent="0.2">
      <c r="Q96" s="9"/>
      <c r="R96" s="9"/>
    </row>
    <row r="97" spans="17:18" x14ac:dyDescent="0.2">
      <c r="Q97" s="9"/>
      <c r="R97" s="9"/>
    </row>
    <row r="98" spans="17:18" x14ac:dyDescent="0.2">
      <c r="Q98" s="9"/>
      <c r="R98" s="9"/>
    </row>
    <row r="99" spans="17:18" x14ac:dyDescent="0.2">
      <c r="Q99" s="9"/>
      <c r="R99" s="9"/>
    </row>
    <row r="100" spans="17:18" x14ac:dyDescent="0.2">
      <c r="Q100" s="9"/>
      <c r="R100" s="9"/>
    </row>
    <row r="101" spans="17:18" x14ac:dyDescent="0.2">
      <c r="Q101" s="9"/>
      <c r="R101" s="9"/>
    </row>
    <row r="102" spans="17:18" x14ac:dyDescent="0.2">
      <c r="Q102" s="9"/>
      <c r="R102" s="9"/>
    </row>
    <row r="103" spans="17:18" x14ac:dyDescent="0.2">
      <c r="Q103" s="9"/>
      <c r="R103" s="9"/>
    </row>
    <row r="104" spans="17:18" x14ac:dyDescent="0.2">
      <c r="Q104" s="9"/>
      <c r="R104" s="9"/>
    </row>
    <row r="105" spans="17:18" x14ac:dyDescent="0.2">
      <c r="Q105" s="9"/>
      <c r="R105" s="9"/>
    </row>
    <row r="106" spans="17:18" x14ac:dyDescent="0.2">
      <c r="Q106" s="9"/>
      <c r="R106" s="9"/>
    </row>
    <row r="107" spans="17:18" x14ac:dyDescent="0.2">
      <c r="Q107" s="9"/>
      <c r="R107" s="9"/>
    </row>
    <row r="108" spans="17:18" x14ac:dyDescent="0.2">
      <c r="Q108" s="9"/>
      <c r="R108" s="9"/>
    </row>
    <row r="109" spans="17:18" x14ac:dyDescent="0.2">
      <c r="Q109" s="9"/>
      <c r="R109" s="9"/>
    </row>
    <row r="110" spans="17:18" x14ac:dyDescent="0.2">
      <c r="Q110" s="9"/>
      <c r="R110" s="9"/>
    </row>
    <row r="111" spans="17:18" x14ac:dyDescent="0.2">
      <c r="Q111" s="9"/>
      <c r="R111" s="9"/>
    </row>
    <row r="112" spans="17:18" x14ac:dyDescent="0.2">
      <c r="Q112" s="9"/>
      <c r="R112" s="9"/>
    </row>
    <row r="113" spans="17:18" x14ac:dyDescent="0.2">
      <c r="Q113" s="9"/>
      <c r="R113" s="9"/>
    </row>
    <row r="114" spans="17:18" x14ac:dyDescent="0.2">
      <c r="Q114" s="9"/>
      <c r="R114" s="9"/>
    </row>
    <row r="115" spans="17:18" x14ac:dyDescent="0.2">
      <c r="Q115" s="9"/>
      <c r="R115" s="9"/>
    </row>
    <row r="116" spans="17:18" x14ac:dyDescent="0.2">
      <c r="Q116" s="9"/>
      <c r="R116" s="9"/>
    </row>
    <row r="117" spans="17:18" x14ac:dyDescent="0.2">
      <c r="Q117" s="9"/>
      <c r="R117" s="9"/>
    </row>
    <row r="118" spans="17:18" x14ac:dyDescent="0.2">
      <c r="Q118" s="9"/>
      <c r="R118" s="9"/>
    </row>
    <row r="119" spans="17:18" x14ac:dyDescent="0.2">
      <c r="Q119" s="9"/>
      <c r="R119" s="9"/>
    </row>
    <row r="120" spans="17:18" x14ac:dyDescent="0.2">
      <c r="Q120" s="9"/>
      <c r="R120" s="9"/>
    </row>
    <row r="121" spans="17:18" x14ac:dyDescent="0.2">
      <c r="Q121" s="9"/>
      <c r="R121" s="9"/>
    </row>
    <row r="122" spans="17:18" x14ac:dyDescent="0.2">
      <c r="Q122" s="9"/>
      <c r="R122" s="9"/>
    </row>
    <row r="123" spans="17:18" x14ac:dyDescent="0.2">
      <c r="Q123" s="9"/>
      <c r="R123" s="9"/>
    </row>
    <row r="124" spans="17:18" x14ac:dyDescent="0.2">
      <c r="Q124" s="9"/>
      <c r="R124" s="9"/>
    </row>
    <row r="125" spans="17:18" x14ac:dyDescent="0.2">
      <c r="Q125" s="9"/>
      <c r="R125" s="9"/>
    </row>
    <row r="126" spans="17:18" x14ac:dyDescent="0.2">
      <c r="Q126" s="9"/>
      <c r="R126" s="9"/>
    </row>
    <row r="127" spans="17:18" x14ac:dyDescent="0.2">
      <c r="Q127" s="9"/>
      <c r="R127" s="9"/>
    </row>
    <row r="128" spans="17:18" x14ac:dyDescent="0.2">
      <c r="Q128" s="9"/>
      <c r="R128" s="9"/>
    </row>
    <row r="129" spans="17:18" x14ac:dyDescent="0.2">
      <c r="Q129" s="9"/>
      <c r="R129" s="9"/>
    </row>
    <row r="130" spans="17:18" x14ac:dyDescent="0.2">
      <c r="Q130" s="9"/>
      <c r="R130" s="9"/>
    </row>
    <row r="131" spans="17:18" x14ac:dyDescent="0.2">
      <c r="Q131" s="9"/>
      <c r="R131" s="9"/>
    </row>
    <row r="132" spans="17:18" x14ac:dyDescent="0.2">
      <c r="Q132" s="9"/>
      <c r="R132" s="9"/>
    </row>
    <row r="133" spans="17:18" x14ac:dyDescent="0.2">
      <c r="Q133" s="9"/>
      <c r="R133" s="9"/>
    </row>
    <row r="134" spans="17:18" x14ac:dyDescent="0.2">
      <c r="Q134" s="9"/>
      <c r="R134" s="9"/>
    </row>
    <row r="135" spans="17:18" x14ac:dyDescent="0.2">
      <c r="Q135" s="9"/>
      <c r="R135" s="9"/>
    </row>
    <row r="136" spans="17:18" x14ac:dyDescent="0.2">
      <c r="Q136" s="9"/>
      <c r="R136" s="9"/>
    </row>
    <row r="137" spans="17:18" x14ac:dyDescent="0.2">
      <c r="Q137" s="9"/>
      <c r="R137" s="9"/>
    </row>
    <row r="138" spans="17:18" x14ac:dyDescent="0.2">
      <c r="Q138" s="9"/>
      <c r="R138" s="9"/>
    </row>
    <row r="139" spans="17:18" x14ac:dyDescent="0.2">
      <c r="Q139" s="9"/>
      <c r="R139" s="9"/>
    </row>
    <row r="140" spans="17:18" x14ac:dyDescent="0.2">
      <c r="Q140" s="9"/>
      <c r="R140" s="9"/>
    </row>
    <row r="141" spans="17:18" x14ac:dyDescent="0.2">
      <c r="Q141" s="9"/>
      <c r="R141" s="9"/>
    </row>
    <row r="142" spans="17:18" x14ac:dyDescent="0.2">
      <c r="Q142" s="9"/>
      <c r="R142" s="9"/>
    </row>
    <row r="143" spans="17:18" x14ac:dyDescent="0.2">
      <c r="Q143" s="9"/>
      <c r="R143" s="9"/>
    </row>
    <row r="144" spans="17:18" x14ac:dyDescent="0.2">
      <c r="Q144" s="9"/>
      <c r="R144" s="9"/>
    </row>
    <row r="145" spans="17:18" x14ac:dyDescent="0.2">
      <c r="Q145" s="9"/>
      <c r="R145" s="9"/>
    </row>
    <row r="146" spans="17:18" x14ac:dyDescent="0.2">
      <c r="Q146" s="9"/>
      <c r="R146" s="9"/>
    </row>
    <row r="147" spans="17:18" x14ac:dyDescent="0.2">
      <c r="Q147" s="9"/>
      <c r="R147" s="9"/>
    </row>
    <row r="148" spans="17:18" x14ac:dyDescent="0.2">
      <c r="Q148" s="9"/>
      <c r="R148" s="9"/>
    </row>
    <row r="149" spans="17:18" x14ac:dyDescent="0.2">
      <c r="Q149" s="9"/>
      <c r="R149" s="9"/>
    </row>
    <row r="150" spans="17:18" x14ac:dyDescent="0.2">
      <c r="Q150" s="9"/>
      <c r="R150" s="9"/>
    </row>
    <row r="151" spans="17:18" x14ac:dyDescent="0.2">
      <c r="Q151" s="9"/>
      <c r="R151" s="9"/>
    </row>
    <row r="152" spans="17:18" x14ac:dyDescent="0.2">
      <c r="Q152" s="9"/>
      <c r="R152" s="9"/>
    </row>
    <row r="153" spans="17:18" x14ac:dyDescent="0.2">
      <c r="Q153" s="9"/>
      <c r="R153" s="9"/>
    </row>
    <row r="154" spans="17:18" x14ac:dyDescent="0.2">
      <c r="Q154" s="9"/>
      <c r="R154" s="9"/>
    </row>
    <row r="155" spans="17:18" x14ac:dyDescent="0.2">
      <c r="Q155" s="9"/>
      <c r="R155" s="9"/>
    </row>
    <row r="156" spans="17:18" x14ac:dyDescent="0.2">
      <c r="Q156" s="9"/>
      <c r="R156" s="9"/>
    </row>
    <row r="157" spans="17:18" x14ac:dyDescent="0.2">
      <c r="Q157" s="9"/>
      <c r="R157" s="9"/>
    </row>
    <row r="158" spans="17:18" x14ac:dyDescent="0.2">
      <c r="Q158" s="9"/>
      <c r="R158" s="9"/>
    </row>
    <row r="159" spans="17:18" x14ac:dyDescent="0.2">
      <c r="Q159" s="9"/>
      <c r="R159" s="9"/>
    </row>
    <row r="160" spans="17:18" x14ac:dyDescent="0.2">
      <c r="Q160" s="9"/>
      <c r="R160" s="9"/>
    </row>
    <row r="161" spans="17:18" x14ac:dyDescent="0.2">
      <c r="Q161" s="9"/>
      <c r="R161" s="9"/>
    </row>
    <row r="162" spans="17:18" x14ac:dyDescent="0.2">
      <c r="Q162" s="9"/>
      <c r="R162" s="9"/>
    </row>
    <row r="163" spans="17:18" x14ac:dyDescent="0.2">
      <c r="Q163" s="9"/>
      <c r="R163" s="9"/>
    </row>
    <row r="164" spans="17:18" x14ac:dyDescent="0.2">
      <c r="Q164" s="9"/>
      <c r="R164" s="9"/>
    </row>
    <row r="165" spans="17:18" x14ac:dyDescent="0.2">
      <c r="Q165" s="9"/>
      <c r="R165" s="9"/>
    </row>
    <row r="166" spans="17:18" x14ac:dyDescent="0.2">
      <c r="Q166" s="9"/>
      <c r="R166" s="9"/>
    </row>
    <row r="167" spans="17:18" x14ac:dyDescent="0.2">
      <c r="Q167" s="9"/>
      <c r="R167" s="9"/>
    </row>
    <row r="168" spans="17:18" x14ac:dyDescent="0.2">
      <c r="Q168" s="9"/>
      <c r="R168" s="9"/>
    </row>
    <row r="169" spans="17:18" x14ac:dyDescent="0.2">
      <c r="Q169" s="9"/>
      <c r="R169" s="9"/>
    </row>
    <row r="170" spans="17:18" x14ac:dyDescent="0.2">
      <c r="Q170" s="9"/>
      <c r="R170" s="9"/>
    </row>
    <row r="171" spans="17:18" x14ac:dyDescent="0.2">
      <c r="Q171" s="9"/>
      <c r="R171" s="9"/>
    </row>
    <row r="172" spans="17:18" x14ac:dyDescent="0.2">
      <c r="Q172" s="9"/>
      <c r="R172" s="9"/>
    </row>
    <row r="173" spans="17:18" x14ac:dyDescent="0.2">
      <c r="Q173" s="9"/>
      <c r="R173" s="9"/>
    </row>
    <row r="174" spans="17:18" x14ac:dyDescent="0.2">
      <c r="Q174" s="9"/>
      <c r="R174" s="9"/>
    </row>
    <row r="175" spans="17:18" x14ac:dyDescent="0.2">
      <c r="Q175" s="9"/>
      <c r="R175" s="9"/>
    </row>
    <row r="176" spans="17:18" x14ac:dyDescent="0.2">
      <c r="Q176" s="9"/>
      <c r="R176" s="9"/>
    </row>
    <row r="177" spans="17:18" x14ac:dyDescent="0.2">
      <c r="Q177" s="9"/>
      <c r="R177" s="9"/>
    </row>
    <row r="178" spans="17:18" x14ac:dyDescent="0.2">
      <c r="Q178" s="9"/>
      <c r="R178" s="9"/>
    </row>
    <row r="179" spans="17:18" x14ac:dyDescent="0.2">
      <c r="Q179" s="9"/>
      <c r="R179" s="9"/>
    </row>
    <row r="180" spans="17:18" x14ac:dyDescent="0.2">
      <c r="Q180" s="9"/>
      <c r="R180" s="9"/>
    </row>
    <row r="181" spans="17:18" x14ac:dyDescent="0.2">
      <c r="Q181" s="9"/>
      <c r="R181" s="9"/>
    </row>
    <row r="182" spans="17:18" x14ac:dyDescent="0.2">
      <c r="Q182" s="9"/>
      <c r="R182" s="9"/>
    </row>
    <row r="183" spans="17:18" x14ac:dyDescent="0.2">
      <c r="Q183" s="9"/>
      <c r="R183" s="9"/>
    </row>
    <row r="184" spans="17:18" x14ac:dyDescent="0.2">
      <c r="Q184" s="9"/>
      <c r="R184" s="9"/>
    </row>
    <row r="185" spans="17:18" x14ac:dyDescent="0.2">
      <c r="Q185" s="9"/>
      <c r="R185" s="9"/>
    </row>
    <row r="186" spans="17:18" x14ac:dyDescent="0.2">
      <c r="Q186" s="9"/>
      <c r="R186" s="9"/>
    </row>
    <row r="187" spans="17:18" x14ac:dyDescent="0.2">
      <c r="Q187" s="9"/>
      <c r="R187" s="9"/>
    </row>
    <row r="188" spans="17:18" x14ac:dyDescent="0.2">
      <c r="Q188" s="9"/>
      <c r="R188" s="9"/>
    </row>
    <row r="189" spans="17:18" x14ac:dyDescent="0.2">
      <c r="Q189" s="9"/>
      <c r="R189" s="9"/>
    </row>
    <row r="190" spans="17:18" x14ac:dyDescent="0.2">
      <c r="Q190" s="9"/>
      <c r="R190" s="9"/>
    </row>
    <row r="191" spans="17:18" x14ac:dyDescent="0.2">
      <c r="Q191" s="9"/>
      <c r="R191" s="9"/>
    </row>
    <row r="192" spans="17:18" x14ac:dyDescent="0.2">
      <c r="Q192" s="9"/>
      <c r="R192" s="9"/>
    </row>
    <row r="193" spans="17:18" x14ac:dyDescent="0.2">
      <c r="Q193" s="9"/>
      <c r="R193" s="9"/>
    </row>
    <row r="194" spans="17:18" x14ac:dyDescent="0.2">
      <c r="Q194" s="9"/>
      <c r="R194" s="9"/>
    </row>
    <row r="195" spans="17:18" x14ac:dyDescent="0.2">
      <c r="Q195" s="9"/>
      <c r="R195" s="9"/>
    </row>
    <row r="196" spans="17:18" x14ac:dyDescent="0.2">
      <c r="Q196" s="9"/>
      <c r="R196" s="9"/>
    </row>
    <row r="197" spans="17:18" x14ac:dyDescent="0.2">
      <c r="Q197" s="9"/>
      <c r="R197" s="9"/>
    </row>
    <row r="198" spans="17:18" x14ac:dyDescent="0.2">
      <c r="Q198" s="9"/>
      <c r="R198" s="9"/>
    </row>
    <row r="199" spans="17:18" x14ac:dyDescent="0.2">
      <c r="Q199" s="9"/>
      <c r="R199" s="9"/>
    </row>
    <row r="200" spans="17:18" x14ac:dyDescent="0.2">
      <c r="Q200" s="9"/>
      <c r="R200" s="9"/>
    </row>
    <row r="201" spans="17:18" x14ac:dyDescent="0.2">
      <c r="Q201" s="9"/>
      <c r="R201" s="9"/>
    </row>
    <row r="202" spans="17:18" x14ac:dyDescent="0.2">
      <c r="Q202" s="9"/>
      <c r="R202" s="9"/>
    </row>
    <row r="203" spans="17:18" x14ac:dyDescent="0.2">
      <c r="Q203" s="9"/>
      <c r="R203" s="9"/>
    </row>
  </sheetData>
  <mergeCells count="22">
    <mergeCell ref="Q11:Q13"/>
    <mergeCell ref="Q14:Q20"/>
    <mergeCell ref="A1:R1"/>
    <mergeCell ref="A2:R2"/>
    <mergeCell ref="B4:C4"/>
    <mergeCell ref="D4:E4"/>
    <mergeCell ref="F4:G4"/>
    <mergeCell ref="H4:K4"/>
    <mergeCell ref="L4:M4"/>
    <mergeCell ref="O4:P4"/>
    <mergeCell ref="Q4:R4"/>
    <mergeCell ref="B28:B30"/>
    <mergeCell ref="N28:N30"/>
    <mergeCell ref="Q28:Q30"/>
    <mergeCell ref="Q21:Q22"/>
    <mergeCell ref="B24:C24"/>
    <mergeCell ref="D24:E24"/>
    <mergeCell ref="F24:G24"/>
    <mergeCell ref="H24:K24"/>
    <mergeCell ref="L24:M24"/>
    <mergeCell ref="O24:P24"/>
    <mergeCell ref="Q24:R24"/>
  </mergeCells>
  <printOptions horizontalCentered="1"/>
  <pageMargins left="0.25" right="0.25" top="0.75" bottom="0.75" header="0.3" footer="0.3"/>
  <pageSetup paperSize="9" scale="69" orientation="landscape" r:id="rId1"/>
  <headerFooter alignWithMargins="0"/>
  <rowBreaks count="1" manualBreakCount="1">
    <brk id="36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13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26</vt:i4>
      </vt:variant>
    </vt:vector>
  </HeadingPairs>
  <TitlesOfParts>
    <vt:vector size="41" baseType="lpstr">
      <vt:lpstr>JAN</vt:lpstr>
      <vt:lpstr>FEB</vt:lpstr>
      <vt:lpstr>MAC</vt:lpstr>
      <vt:lpstr>APRIL</vt:lpstr>
      <vt:lpstr>MEI</vt:lpstr>
      <vt:lpstr>JUN</vt:lpstr>
      <vt:lpstr>JULAI</vt:lpstr>
      <vt:lpstr>OGOS</vt:lpstr>
      <vt:lpstr>SEPT</vt:lpstr>
      <vt:lpstr>OKT</vt:lpstr>
      <vt:lpstr>NOV</vt:lpstr>
      <vt:lpstr>DIS</vt:lpstr>
      <vt:lpstr>full 2015</vt:lpstr>
      <vt:lpstr>Chart2</vt:lpstr>
      <vt:lpstr>Chart1</vt:lpstr>
      <vt:lpstr>APRIL!Print_Area</vt:lpstr>
      <vt:lpstr>DIS!Print_Area</vt:lpstr>
      <vt:lpstr>FEB!Print_Area</vt:lpstr>
      <vt:lpstr>'full 2015'!Print_Area</vt:lpstr>
      <vt:lpstr>JAN!Print_Area</vt:lpstr>
      <vt:lpstr>JULAI!Print_Area</vt:lpstr>
      <vt:lpstr>JUN!Print_Area</vt:lpstr>
      <vt:lpstr>MAC!Print_Area</vt:lpstr>
      <vt:lpstr>MEI!Print_Area</vt:lpstr>
      <vt:lpstr>NOV!Print_Area</vt:lpstr>
      <vt:lpstr>OGOS!Print_Area</vt:lpstr>
      <vt:lpstr>OKT!Print_Area</vt:lpstr>
      <vt:lpstr>SEPT!Print_Area</vt:lpstr>
      <vt:lpstr>APRIL!Print_Titles</vt:lpstr>
      <vt:lpstr>DIS!Print_Titles</vt:lpstr>
      <vt:lpstr>FEB!Print_Titles</vt:lpstr>
      <vt:lpstr>'full 2015'!Print_Titles</vt:lpstr>
      <vt:lpstr>JAN!Print_Titles</vt:lpstr>
      <vt:lpstr>JULAI!Print_Titles</vt:lpstr>
      <vt:lpstr>JUN!Print_Titles</vt:lpstr>
      <vt:lpstr>MAC!Print_Titles</vt:lpstr>
      <vt:lpstr>MEI!Print_Titles</vt:lpstr>
      <vt:lpstr>NOV!Print_Titles</vt:lpstr>
      <vt:lpstr>OGOS!Print_Titles</vt:lpstr>
      <vt:lpstr>OKT!Print_Titles</vt:lpstr>
      <vt:lpstr>SEPT!Print_Titles</vt:lpstr>
    </vt:vector>
  </TitlesOfParts>
  <Company>MITI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2016-02-25T07:34:19Z</cp:lastPrinted>
  <dcterms:created xsi:type="dcterms:W3CDTF">2008-05-12T08:19:15Z</dcterms:created>
  <dcterms:modified xsi:type="dcterms:W3CDTF">2016-02-26T00:03:20Z</dcterms:modified>
</cp:coreProperties>
</file>